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2370" yWindow="720" windowWidth="25905" windowHeight="11205" tabRatio="993" activeTab="12"/>
  </bookViews>
  <sheets>
    <sheet name="Copper" sheetId="1" r:id="rId1"/>
    <sheet name="Aluminium Alloy" sheetId="2" r:id="rId2"/>
    <sheet name="NA Alloy" sheetId="3" r:id="rId3"/>
    <sheet name="Primary Aluminium" sheetId="4" r:id="rId4"/>
    <sheet name="Zinc" sheetId="5" r:id="rId5"/>
    <sheet name="Lead" sheetId="6" r:id="rId6"/>
    <sheet name="Tin" sheetId="7" r:id="rId7"/>
    <sheet name="Nickel" sheetId="8" r:id="rId8"/>
    <sheet name="Cobalt" sheetId="10" r:id="rId9"/>
    <sheet name="Molybdenum" sheetId="11" r:id="rId10"/>
    <sheet name="ABR" sheetId="12" r:id="rId11"/>
    <sheet name="ABR Avg" sheetId="13" r:id="rId12"/>
    <sheet name="Averages Inc. Euro Eq" sheetId="14" r:id="rId13"/>
  </sheets>
  <calcPr calcId="145621"/>
</workbook>
</file>

<file path=xl/calcChain.xml><?xml version="1.0" encoding="utf-8"?>
<calcChain xmlns="http://schemas.openxmlformats.org/spreadsheetml/2006/main">
  <c r="C19" i="13"/>
  <c r="C18"/>
  <c r="C17"/>
  <c r="E11"/>
  <c r="J32" i="12"/>
  <c r="G32"/>
  <c r="D32"/>
  <c r="J31"/>
  <c r="G31"/>
  <c r="D31"/>
  <c r="J30"/>
  <c r="G30"/>
  <c r="D11" i="13" s="1"/>
  <c r="D30" i="12"/>
  <c r="C11" i="13" s="1"/>
  <c r="I29" i="12"/>
  <c r="F29"/>
  <c r="I28"/>
  <c r="F28"/>
  <c r="I27"/>
  <c r="F27"/>
  <c r="I26"/>
  <c r="F26"/>
  <c r="I25"/>
  <c r="F25"/>
  <c r="I24"/>
  <c r="F24"/>
  <c r="I23"/>
  <c r="F23"/>
  <c r="I22"/>
  <c r="F22"/>
  <c r="I21"/>
  <c r="F21"/>
  <c r="I20"/>
  <c r="F20"/>
  <c r="I19"/>
  <c r="F19"/>
  <c r="I18"/>
  <c r="F18"/>
  <c r="I17"/>
  <c r="F17"/>
  <c r="I16"/>
  <c r="F16"/>
  <c r="I15"/>
  <c r="F15"/>
  <c r="I14"/>
  <c r="F14"/>
  <c r="I13"/>
  <c r="F13"/>
  <c r="I12"/>
  <c r="F12"/>
  <c r="I11"/>
  <c r="F11"/>
  <c r="I10"/>
  <c r="F10"/>
  <c r="I9"/>
  <c r="F9"/>
  <c r="I8"/>
  <c r="F8"/>
  <c r="S33" i="11"/>
  <c r="Q33"/>
  <c r="P33"/>
  <c r="O33"/>
  <c r="N33"/>
  <c r="M33"/>
  <c r="L33"/>
  <c r="J33"/>
  <c r="I33"/>
  <c r="G33"/>
  <c r="F33"/>
  <c r="D33"/>
  <c r="C33"/>
  <c r="S32"/>
  <c r="Q32"/>
  <c r="P32"/>
  <c r="O32"/>
  <c r="N32"/>
  <c r="M32"/>
  <c r="L32"/>
  <c r="J32"/>
  <c r="I32"/>
  <c r="H32"/>
  <c r="G32"/>
  <c r="F32"/>
  <c r="D32"/>
  <c r="C32"/>
  <c r="S31"/>
  <c r="Q31"/>
  <c r="P31"/>
  <c r="O31"/>
  <c r="N31"/>
  <c r="M31"/>
  <c r="L31"/>
  <c r="J31"/>
  <c r="I31"/>
  <c r="K31" s="1"/>
  <c r="G31"/>
  <c r="F31"/>
  <c r="H31" s="1"/>
  <c r="E31"/>
  <c r="D31"/>
  <c r="C31"/>
  <c r="R30"/>
  <c r="K30"/>
  <c r="H30"/>
  <c r="E30"/>
  <c r="R29"/>
  <c r="K29"/>
  <c r="H29"/>
  <c r="E29"/>
  <c r="R28"/>
  <c r="K28"/>
  <c r="H28"/>
  <c r="E28"/>
  <c r="R27"/>
  <c r="K27"/>
  <c r="H27"/>
  <c r="E27"/>
  <c r="R26"/>
  <c r="K26"/>
  <c r="H26"/>
  <c r="E26"/>
  <c r="R25"/>
  <c r="K25"/>
  <c r="H25"/>
  <c r="E25"/>
  <c r="R24"/>
  <c r="K24"/>
  <c r="H24"/>
  <c r="E24"/>
  <c r="R23"/>
  <c r="K23"/>
  <c r="H23"/>
  <c r="E23"/>
  <c r="R22"/>
  <c r="K22"/>
  <c r="H22"/>
  <c r="E22"/>
  <c r="R21"/>
  <c r="K21"/>
  <c r="H21"/>
  <c r="E21"/>
  <c r="R20"/>
  <c r="K20"/>
  <c r="H20"/>
  <c r="E20"/>
  <c r="R19"/>
  <c r="K19"/>
  <c r="H19"/>
  <c r="E19"/>
  <c r="R18"/>
  <c r="K18"/>
  <c r="H18"/>
  <c r="E18"/>
  <c r="R17"/>
  <c r="K17"/>
  <c r="H17"/>
  <c r="E17"/>
  <c r="R16"/>
  <c r="K16"/>
  <c r="H16"/>
  <c r="E16"/>
  <c r="R15"/>
  <c r="K15"/>
  <c r="H15"/>
  <c r="E15"/>
  <c r="R14"/>
  <c r="K14"/>
  <c r="H14"/>
  <c r="E14"/>
  <c r="R13"/>
  <c r="K13"/>
  <c r="H13"/>
  <c r="E13"/>
  <c r="R12"/>
  <c r="K12"/>
  <c r="H12"/>
  <c r="E12"/>
  <c r="R11"/>
  <c r="K11"/>
  <c r="H11"/>
  <c r="E11"/>
  <c r="R10"/>
  <c r="K10"/>
  <c r="H10"/>
  <c r="E10"/>
  <c r="R9"/>
  <c r="R33" s="1"/>
  <c r="K9"/>
  <c r="K32" s="1"/>
  <c r="H9"/>
  <c r="H33" s="1"/>
  <c r="E9"/>
  <c r="E33" s="1"/>
  <c r="S33" i="10"/>
  <c r="R33"/>
  <c r="Q33"/>
  <c r="P33"/>
  <c r="O33"/>
  <c r="N33"/>
  <c r="M33"/>
  <c r="L33"/>
  <c r="J33"/>
  <c r="I33"/>
  <c r="G33"/>
  <c r="F33"/>
  <c r="D33"/>
  <c r="C33"/>
  <c r="S32"/>
  <c r="Q32"/>
  <c r="P32"/>
  <c r="O32"/>
  <c r="N32"/>
  <c r="M32"/>
  <c r="L32"/>
  <c r="K32"/>
  <c r="J32"/>
  <c r="I32"/>
  <c r="G32"/>
  <c r="F32"/>
  <c r="D32"/>
  <c r="C32"/>
  <c r="S31"/>
  <c r="Q31"/>
  <c r="P31"/>
  <c r="O31"/>
  <c r="N31"/>
  <c r="M31"/>
  <c r="L31"/>
  <c r="J31"/>
  <c r="I31"/>
  <c r="K31" s="1"/>
  <c r="H31"/>
  <c r="G31"/>
  <c r="F31"/>
  <c r="D31"/>
  <c r="C31"/>
  <c r="E31" s="1"/>
  <c r="R30"/>
  <c r="K30"/>
  <c r="H30"/>
  <c r="E30"/>
  <c r="R29"/>
  <c r="K29"/>
  <c r="H29"/>
  <c r="E29"/>
  <c r="R28"/>
  <c r="K28"/>
  <c r="H28"/>
  <c r="E28"/>
  <c r="R27"/>
  <c r="K27"/>
  <c r="H27"/>
  <c r="E27"/>
  <c r="R26"/>
  <c r="K26"/>
  <c r="H26"/>
  <c r="E26"/>
  <c r="R25"/>
  <c r="K25"/>
  <c r="H25"/>
  <c r="E25"/>
  <c r="R24"/>
  <c r="K24"/>
  <c r="H24"/>
  <c r="E24"/>
  <c r="R23"/>
  <c r="K23"/>
  <c r="H23"/>
  <c r="E23"/>
  <c r="R22"/>
  <c r="K22"/>
  <c r="H22"/>
  <c r="E22"/>
  <c r="R21"/>
  <c r="K21"/>
  <c r="H21"/>
  <c r="E21"/>
  <c r="R20"/>
  <c r="K20"/>
  <c r="H20"/>
  <c r="E20"/>
  <c r="R19"/>
  <c r="K19"/>
  <c r="H19"/>
  <c r="E19"/>
  <c r="R18"/>
  <c r="K18"/>
  <c r="H18"/>
  <c r="E18"/>
  <c r="R17"/>
  <c r="K17"/>
  <c r="H17"/>
  <c r="E17"/>
  <c r="R16"/>
  <c r="K16"/>
  <c r="H16"/>
  <c r="E16"/>
  <c r="R15"/>
  <c r="K15"/>
  <c r="H15"/>
  <c r="E15"/>
  <c r="R14"/>
  <c r="K14"/>
  <c r="H14"/>
  <c r="E14"/>
  <c r="R13"/>
  <c r="K13"/>
  <c r="H13"/>
  <c r="E13"/>
  <c r="R12"/>
  <c r="K12"/>
  <c r="H12"/>
  <c r="E12"/>
  <c r="R11"/>
  <c r="K11"/>
  <c r="H11"/>
  <c r="E11"/>
  <c r="R10"/>
  <c r="K10"/>
  <c r="H10"/>
  <c r="E10"/>
  <c r="R9"/>
  <c r="R32" s="1"/>
  <c r="K9"/>
  <c r="K33" s="1"/>
  <c r="H9"/>
  <c r="H33" s="1"/>
  <c r="E9"/>
  <c r="E33" s="1"/>
  <c r="Y33" i="8"/>
  <c r="W33"/>
  <c r="V33"/>
  <c r="U33"/>
  <c r="T33"/>
  <c r="S33"/>
  <c r="R33"/>
  <c r="P33"/>
  <c r="O33"/>
  <c r="M33"/>
  <c r="L33"/>
  <c r="J33"/>
  <c r="I33"/>
  <c r="G33"/>
  <c r="F33"/>
  <c r="D33"/>
  <c r="C33"/>
  <c r="Y32"/>
  <c r="W32"/>
  <c r="V32"/>
  <c r="U32"/>
  <c r="T32"/>
  <c r="S32"/>
  <c r="R32"/>
  <c r="Q32"/>
  <c r="P32"/>
  <c r="O32"/>
  <c r="M32"/>
  <c r="L32"/>
  <c r="J32"/>
  <c r="I32"/>
  <c r="G32"/>
  <c r="F32"/>
  <c r="E32"/>
  <c r="D32"/>
  <c r="C32"/>
  <c r="Y31"/>
  <c r="W31"/>
  <c r="V31"/>
  <c r="U31"/>
  <c r="T31"/>
  <c r="S31"/>
  <c r="R31"/>
  <c r="P31"/>
  <c r="O31"/>
  <c r="Q31" s="1"/>
  <c r="M31"/>
  <c r="L31"/>
  <c r="N31" s="1"/>
  <c r="J31"/>
  <c r="I31"/>
  <c r="K31" s="1"/>
  <c r="H31"/>
  <c r="G31"/>
  <c r="F31"/>
  <c r="D31"/>
  <c r="C31"/>
  <c r="E31" s="1"/>
  <c r="X30"/>
  <c r="Q30"/>
  <c r="N30"/>
  <c r="K30"/>
  <c r="H30"/>
  <c r="E30"/>
  <c r="X29"/>
  <c r="Q29"/>
  <c r="N29"/>
  <c r="K29"/>
  <c r="H29"/>
  <c r="E29"/>
  <c r="X28"/>
  <c r="Q28"/>
  <c r="N28"/>
  <c r="K28"/>
  <c r="H28"/>
  <c r="E28"/>
  <c r="X27"/>
  <c r="Q27"/>
  <c r="N27"/>
  <c r="K27"/>
  <c r="H27"/>
  <c r="E27"/>
  <c r="X26"/>
  <c r="Q26"/>
  <c r="N26"/>
  <c r="K26"/>
  <c r="H26"/>
  <c r="E26"/>
  <c r="X25"/>
  <c r="Q25"/>
  <c r="N25"/>
  <c r="K25"/>
  <c r="H25"/>
  <c r="E25"/>
  <c r="X24"/>
  <c r="Q24"/>
  <c r="N24"/>
  <c r="K24"/>
  <c r="H24"/>
  <c r="E24"/>
  <c r="X23"/>
  <c r="Q23"/>
  <c r="N23"/>
  <c r="K23"/>
  <c r="H23"/>
  <c r="E23"/>
  <c r="X22"/>
  <c r="Q22"/>
  <c r="N22"/>
  <c r="K22"/>
  <c r="H22"/>
  <c r="E22"/>
  <c r="X21"/>
  <c r="Q21"/>
  <c r="N21"/>
  <c r="K21"/>
  <c r="H21"/>
  <c r="E21"/>
  <c r="X20"/>
  <c r="Q20"/>
  <c r="N20"/>
  <c r="K20"/>
  <c r="H20"/>
  <c r="E20"/>
  <c r="X19"/>
  <c r="Q19"/>
  <c r="N19"/>
  <c r="K19"/>
  <c r="H19"/>
  <c r="E19"/>
  <c r="X18"/>
  <c r="Q18"/>
  <c r="N18"/>
  <c r="K18"/>
  <c r="H18"/>
  <c r="E18"/>
  <c r="X17"/>
  <c r="Q17"/>
  <c r="N17"/>
  <c r="K17"/>
  <c r="H17"/>
  <c r="E17"/>
  <c r="X16"/>
  <c r="Q16"/>
  <c r="N16"/>
  <c r="K16"/>
  <c r="H16"/>
  <c r="E16"/>
  <c r="X15"/>
  <c r="Q15"/>
  <c r="N15"/>
  <c r="K15"/>
  <c r="H15"/>
  <c r="E15"/>
  <c r="X14"/>
  <c r="Q14"/>
  <c r="N14"/>
  <c r="K14"/>
  <c r="H14"/>
  <c r="E14"/>
  <c r="X13"/>
  <c r="Q13"/>
  <c r="N13"/>
  <c r="K13"/>
  <c r="H13"/>
  <c r="E13"/>
  <c r="X12"/>
  <c r="Q12"/>
  <c r="N12"/>
  <c r="K12"/>
  <c r="H12"/>
  <c r="E12"/>
  <c r="X11"/>
  <c r="Q11"/>
  <c r="N11"/>
  <c r="K11"/>
  <c r="H11"/>
  <c r="E11"/>
  <c r="X10"/>
  <c r="Q10"/>
  <c r="N10"/>
  <c r="N33" s="1"/>
  <c r="K10"/>
  <c r="H10"/>
  <c r="E10"/>
  <c r="X9"/>
  <c r="X32" s="1"/>
  <c r="Q9"/>
  <c r="Q33" s="1"/>
  <c r="N9"/>
  <c r="N32" s="1"/>
  <c r="K9"/>
  <c r="K32" s="1"/>
  <c r="H9"/>
  <c r="H32" s="1"/>
  <c r="E9"/>
  <c r="E33" s="1"/>
  <c r="S33" i="7"/>
  <c r="Q33"/>
  <c r="P33"/>
  <c r="O33"/>
  <c r="N33"/>
  <c r="M33"/>
  <c r="L33"/>
  <c r="J33"/>
  <c r="I33"/>
  <c r="G33"/>
  <c r="F33"/>
  <c r="D33"/>
  <c r="C33"/>
  <c r="S32"/>
  <c r="R32"/>
  <c r="Q32"/>
  <c r="P32"/>
  <c r="O32"/>
  <c r="N32"/>
  <c r="M32"/>
  <c r="L32"/>
  <c r="J32"/>
  <c r="I32"/>
  <c r="G32"/>
  <c r="F32"/>
  <c r="D32"/>
  <c r="C32"/>
  <c r="S31"/>
  <c r="Q31"/>
  <c r="P31"/>
  <c r="O31"/>
  <c r="N31"/>
  <c r="M31"/>
  <c r="L31"/>
  <c r="K31"/>
  <c r="J31"/>
  <c r="I31"/>
  <c r="G31"/>
  <c r="F31"/>
  <c r="H31" s="1"/>
  <c r="D31"/>
  <c r="C31"/>
  <c r="E31" s="1"/>
  <c r="R30"/>
  <c r="K30"/>
  <c r="H30"/>
  <c r="E30"/>
  <c r="R29"/>
  <c r="K29"/>
  <c r="H29"/>
  <c r="E29"/>
  <c r="R28"/>
  <c r="K28"/>
  <c r="H28"/>
  <c r="E28"/>
  <c r="R27"/>
  <c r="K27"/>
  <c r="H27"/>
  <c r="E27"/>
  <c r="R26"/>
  <c r="K26"/>
  <c r="H26"/>
  <c r="E26"/>
  <c r="R25"/>
  <c r="K25"/>
  <c r="H25"/>
  <c r="E25"/>
  <c r="R24"/>
  <c r="K24"/>
  <c r="H24"/>
  <c r="E24"/>
  <c r="R23"/>
  <c r="K23"/>
  <c r="H23"/>
  <c r="E23"/>
  <c r="R22"/>
  <c r="K22"/>
  <c r="H22"/>
  <c r="E22"/>
  <c r="R21"/>
  <c r="K21"/>
  <c r="H21"/>
  <c r="E21"/>
  <c r="R20"/>
  <c r="K20"/>
  <c r="H20"/>
  <c r="E20"/>
  <c r="R19"/>
  <c r="K19"/>
  <c r="H19"/>
  <c r="E19"/>
  <c r="R18"/>
  <c r="K18"/>
  <c r="H18"/>
  <c r="E18"/>
  <c r="R17"/>
  <c r="K17"/>
  <c r="H17"/>
  <c r="E17"/>
  <c r="R16"/>
  <c r="K16"/>
  <c r="H16"/>
  <c r="E16"/>
  <c r="R15"/>
  <c r="K15"/>
  <c r="H15"/>
  <c r="E15"/>
  <c r="R14"/>
  <c r="K14"/>
  <c r="H14"/>
  <c r="E14"/>
  <c r="R13"/>
  <c r="K13"/>
  <c r="H13"/>
  <c r="E13"/>
  <c r="R12"/>
  <c r="K12"/>
  <c r="H12"/>
  <c r="E12"/>
  <c r="R11"/>
  <c r="K11"/>
  <c r="H11"/>
  <c r="E11"/>
  <c r="R10"/>
  <c r="K10"/>
  <c r="H10"/>
  <c r="E10"/>
  <c r="R9"/>
  <c r="R31" s="1"/>
  <c r="K9"/>
  <c r="K33" s="1"/>
  <c r="H9"/>
  <c r="H33" s="1"/>
  <c r="E9"/>
  <c r="E32" s="1"/>
  <c r="Y33" i="6"/>
  <c r="W33"/>
  <c r="V33"/>
  <c r="U33"/>
  <c r="T33"/>
  <c r="S33"/>
  <c r="R33"/>
  <c r="P33"/>
  <c r="O33"/>
  <c r="M33"/>
  <c r="L33"/>
  <c r="J33"/>
  <c r="I33"/>
  <c r="G33"/>
  <c r="F33"/>
  <c r="D33"/>
  <c r="C33"/>
  <c r="Y32"/>
  <c r="W32"/>
  <c r="V32"/>
  <c r="U32"/>
  <c r="T32"/>
  <c r="S32"/>
  <c r="R32"/>
  <c r="Q32"/>
  <c r="P32"/>
  <c r="O32"/>
  <c r="M32"/>
  <c r="L32"/>
  <c r="J32"/>
  <c r="I32"/>
  <c r="G32"/>
  <c r="F32"/>
  <c r="E32"/>
  <c r="D32"/>
  <c r="C32"/>
  <c r="Y31"/>
  <c r="W31"/>
  <c r="V31"/>
  <c r="U31"/>
  <c r="T31"/>
  <c r="S31"/>
  <c r="R31"/>
  <c r="P31"/>
  <c r="O31"/>
  <c r="Q31" s="1"/>
  <c r="M31"/>
  <c r="L31"/>
  <c r="N31" s="1"/>
  <c r="J31"/>
  <c r="I31"/>
  <c r="K31" s="1"/>
  <c r="H31"/>
  <c r="G31"/>
  <c r="F31"/>
  <c r="D31"/>
  <c r="C31"/>
  <c r="E31" s="1"/>
  <c r="X30"/>
  <c r="Q30"/>
  <c r="N30"/>
  <c r="K30"/>
  <c r="H30"/>
  <c r="E30"/>
  <c r="X29"/>
  <c r="Q29"/>
  <c r="N29"/>
  <c r="K29"/>
  <c r="H29"/>
  <c r="E29"/>
  <c r="X28"/>
  <c r="Q28"/>
  <c r="N28"/>
  <c r="K28"/>
  <c r="H28"/>
  <c r="E28"/>
  <c r="X27"/>
  <c r="Q27"/>
  <c r="N27"/>
  <c r="K27"/>
  <c r="H27"/>
  <c r="E27"/>
  <c r="X26"/>
  <c r="Q26"/>
  <c r="N26"/>
  <c r="K26"/>
  <c r="H26"/>
  <c r="E26"/>
  <c r="X25"/>
  <c r="Q25"/>
  <c r="N25"/>
  <c r="K25"/>
  <c r="H25"/>
  <c r="E25"/>
  <c r="X24"/>
  <c r="Q24"/>
  <c r="N24"/>
  <c r="K24"/>
  <c r="H24"/>
  <c r="E24"/>
  <c r="X23"/>
  <c r="Q23"/>
  <c r="N23"/>
  <c r="K23"/>
  <c r="H23"/>
  <c r="E23"/>
  <c r="X22"/>
  <c r="Q22"/>
  <c r="N22"/>
  <c r="K22"/>
  <c r="H22"/>
  <c r="E22"/>
  <c r="X21"/>
  <c r="Q21"/>
  <c r="N21"/>
  <c r="K21"/>
  <c r="H21"/>
  <c r="E21"/>
  <c r="X20"/>
  <c r="Q20"/>
  <c r="N20"/>
  <c r="K20"/>
  <c r="H20"/>
  <c r="E20"/>
  <c r="X19"/>
  <c r="Q19"/>
  <c r="N19"/>
  <c r="K19"/>
  <c r="H19"/>
  <c r="E19"/>
  <c r="X18"/>
  <c r="Q18"/>
  <c r="N18"/>
  <c r="K18"/>
  <c r="H18"/>
  <c r="E18"/>
  <c r="X17"/>
  <c r="Q17"/>
  <c r="N17"/>
  <c r="K17"/>
  <c r="H17"/>
  <c r="E17"/>
  <c r="X16"/>
  <c r="Q16"/>
  <c r="N16"/>
  <c r="K16"/>
  <c r="H16"/>
  <c r="E16"/>
  <c r="X15"/>
  <c r="Q15"/>
  <c r="N15"/>
  <c r="K15"/>
  <c r="H15"/>
  <c r="E15"/>
  <c r="X14"/>
  <c r="Q14"/>
  <c r="N14"/>
  <c r="K14"/>
  <c r="H14"/>
  <c r="E14"/>
  <c r="X13"/>
  <c r="Q13"/>
  <c r="N13"/>
  <c r="K13"/>
  <c r="H13"/>
  <c r="E13"/>
  <c r="X12"/>
  <c r="Q12"/>
  <c r="N12"/>
  <c r="K12"/>
  <c r="H12"/>
  <c r="E12"/>
  <c r="X11"/>
  <c r="Q11"/>
  <c r="N11"/>
  <c r="K11"/>
  <c r="H11"/>
  <c r="E11"/>
  <c r="X10"/>
  <c r="Q10"/>
  <c r="N10"/>
  <c r="N33" s="1"/>
  <c r="K10"/>
  <c r="H10"/>
  <c r="E10"/>
  <c r="X9"/>
  <c r="X32" s="1"/>
  <c r="Q9"/>
  <c r="Q33" s="1"/>
  <c r="N9"/>
  <c r="N32" s="1"/>
  <c r="K9"/>
  <c r="K32" s="1"/>
  <c r="H9"/>
  <c r="H32" s="1"/>
  <c r="E9"/>
  <c r="E33" s="1"/>
  <c r="Y33" i="5"/>
  <c r="W33"/>
  <c r="V33"/>
  <c r="U33"/>
  <c r="T33"/>
  <c r="S33"/>
  <c r="R33"/>
  <c r="P33"/>
  <c r="O33"/>
  <c r="M33"/>
  <c r="L33"/>
  <c r="J33"/>
  <c r="I33"/>
  <c r="G33"/>
  <c r="F33"/>
  <c r="D33"/>
  <c r="C33"/>
  <c r="Y32"/>
  <c r="W32"/>
  <c r="V32"/>
  <c r="U32"/>
  <c r="T32"/>
  <c r="S32"/>
  <c r="R32"/>
  <c r="P32"/>
  <c r="O32"/>
  <c r="N32"/>
  <c r="M32"/>
  <c r="L32"/>
  <c r="J32"/>
  <c r="I32"/>
  <c r="G32"/>
  <c r="F32"/>
  <c r="D32"/>
  <c r="C32"/>
  <c r="Y31"/>
  <c r="W31"/>
  <c r="V31"/>
  <c r="U31"/>
  <c r="T31"/>
  <c r="S31"/>
  <c r="R31"/>
  <c r="Q31"/>
  <c r="P31"/>
  <c r="O31"/>
  <c r="M31"/>
  <c r="L31"/>
  <c r="N31" s="1"/>
  <c r="J31"/>
  <c r="I31"/>
  <c r="K31" s="1"/>
  <c r="G31"/>
  <c r="F31"/>
  <c r="H31" s="1"/>
  <c r="E31"/>
  <c r="D31"/>
  <c r="C31"/>
  <c r="X30"/>
  <c r="Q30"/>
  <c r="N30"/>
  <c r="K30"/>
  <c r="H30"/>
  <c r="E30"/>
  <c r="X29"/>
  <c r="Q29"/>
  <c r="N29"/>
  <c r="K29"/>
  <c r="H29"/>
  <c r="E29"/>
  <c r="X28"/>
  <c r="Q28"/>
  <c r="N28"/>
  <c r="K28"/>
  <c r="H28"/>
  <c r="E28"/>
  <c r="X27"/>
  <c r="Q27"/>
  <c r="N27"/>
  <c r="K27"/>
  <c r="H27"/>
  <c r="E27"/>
  <c r="X26"/>
  <c r="Q26"/>
  <c r="N26"/>
  <c r="K26"/>
  <c r="H26"/>
  <c r="E26"/>
  <c r="X25"/>
  <c r="Q25"/>
  <c r="N25"/>
  <c r="K25"/>
  <c r="H25"/>
  <c r="E25"/>
  <c r="X24"/>
  <c r="Q24"/>
  <c r="N24"/>
  <c r="K24"/>
  <c r="H24"/>
  <c r="E24"/>
  <c r="X23"/>
  <c r="Q23"/>
  <c r="N23"/>
  <c r="K23"/>
  <c r="H23"/>
  <c r="E23"/>
  <c r="X22"/>
  <c r="Q22"/>
  <c r="N22"/>
  <c r="K22"/>
  <c r="H22"/>
  <c r="E22"/>
  <c r="X21"/>
  <c r="Q21"/>
  <c r="N21"/>
  <c r="K21"/>
  <c r="H21"/>
  <c r="E21"/>
  <c r="X20"/>
  <c r="Q20"/>
  <c r="N20"/>
  <c r="K20"/>
  <c r="H20"/>
  <c r="E20"/>
  <c r="X19"/>
  <c r="Q19"/>
  <c r="N19"/>
  <c r="K19"/>
  <c r="H19"/>
  <c r="E19"/>
  <c r="X18"/>
  <c r="Q18"/>
  <c r="N18"/>
  <c r="K18"/>
  <c r="H18"/>
  <c r="E18"/>
  <c r="X17"/>
  <c r="Q17"/>
  <c r="N17"/>
  <c r="K17"/>
  <c r="H17"/>
  <c r="E17"/>
  <c r="X16"/>
  <c r="Q16"/>
  <c r="N16"/>
  <c r="K16"/>
  <c r="H16"/>
  <c r="E16"/>
  <c r="X15"/>
  <c r="Q15"/>
  <c r="N15"/>
  <c r="K15"/>
  <c r="H15"/>
  <c r="E15"/>
  <c r="X14"/>
  <c r="Q14"/>
  <c r="N14"/>
  <c r="K14"/>
  <c r="H14"/>
  <c r="E14"/>
  <c r="X13"/>
  <c r="Q13"/>
  <c r="N13"/>
  <c r="K13"/>
  <c r="H13"/>
  <c r="E13"/>
  <c r="X12"/>
  <c r="Q12"/>
  <c r="N12"/>
  <c r="K12"/>
  <c r="H12"/>
  <c r="E12"/>
  <c r="X11"/>
  <c r="Q11"/>
  <c r="N11"/>
  <c r="K11"/>
  <c r="H11"/>
  <c r="E11"/>
  <c r="X10"/>
  <c r="Q10"/>
  <c r="N10"/>
  <c r="K10"/>
  <c r="H10"/>
  <c r="E10"/>
  <c r="X9"/>
  <c r="X31" s="1"/>
  <c r="Q9"/>
  <c r="Q32" s="1"/>
  <c r="N9"/>
  <c r="N33" s="1"/>
  <c r="K9"/>
  <c r="K33" s="1"/>
  <c r="H9"/>
  <c r="H32" s="1"/>
  <c r="E9"/>
  <c r="E32" s="1"/>
  <c r="Y33" i="4"/>
  <c r="W33"/>
  <c r="V33"/>
  <c r="U33"/>
  <c r="T33"/>
  <c r="S33"/>
  <c r="R33"/>
  <c r="P33"/>
  <c r="O33"/>
  <c r="M33"/>
  <c r="L33"/>
  <c r="J33"/>
  <c r="I33"/>
  <c r="G33"/>
  <c r="F33"/>
  <c r="D33"/>
  <c r="C33"/>
  <c r="Y32"/>
  <c r="W32"/>
  <c r="V32"/>
  <c r="U32"/>
  <c r="T32"/>
  <c r="S32"/>
  <c r="R32"/>
  <c r="P32"/>
  <c r="O32"/>
  <c r="M32"/>
  <c r="L32"/>
  <c r="K32"/>
  <c r="J32"/>
  <c r="I32"/>
  <c r="G32"/>
  <c r="F32"/>
  <c r="D32"/>
  <c r="C32"/>
  <c r="Y31"/>
  <c r="W31"/>
  <c r="V31"/>
  <c r="U31"/>
  <c r="T31"/>
  <c r="S31"/>
  <c r="R31"/>
  <c r="P31"/>
  <c r="O31"/>
  <c r="Q31" s="1"/>
  <c r="N31"/>
  <c r="M31"/>
  <c r="L31"/>
  <c r="J31"/>
  <c r="I31"/>
  <c r="K31" s="1"/>
  <c r="G31"/>
  <c r="F31"/>
  <c r="H31" s="1"/>
  <c r="D31"/>
  <c r="C31"/>
  <c r="E31" s="1"/>
  <c r="X30"/>
  <c r="Q30"/>
  <c r="N30"/>
  <c r="K30"/>
  <c r="H30"/>
  <c r="E30"/>
  <c r="X29"/>
  <c r="Q29"/>
  <c r="N29"/>
  <c r="K29"/>
  <c r="H29"/>
  <c r="E29"/>
  <c r="X28"/>
  <c r="Q28"/>
  <c r="N28"/>
  <c r="K28"/>
  <c r="H28"/>
  <c r="E28"/>
  <c r="X27"/>
  <c r="Q27"/>
  <c r="N27"/>
  <c r="K27"/>
  <c r="H27"/>
  <c r="E27"/>
  <c r="X26"/>
  <c r="Q26"/>
  <c r="N26"/>
  <c r="K26"/>
  <c r="H26"/>
  <c r="E26"/>
  <c r="X25"/>
  <c r="Q25"/>
  <c r="N25"/>
  <c r="K25"/>
  <c r="H25"/>
  <c r="E25"/>
  <c r="X24"/>
  <c r="Q24"/>
  <c r="N24"/>
  <c r="K24"/>
  <c r="H24"/>
  <c r="E24"/>
  <c r="X23"/>
  <c r="Q23"/>
  <c r="N23"/>
  <c r="K23"/>
  <c r="H23"/>
  <c r="E23"/>
  <c r="X22"/>
  <c r="Q22"/>
  <c r="N22"/>
  <c r="K22"/>
  <c r="H22"/>
  <c r="E22"/>
  <c r="X21"/>
  <c r="Q21"/>
  <c r="N21"/>
  <c r="K21"/>
  <c r="H21"/>
  <c r="E21"/>
  <c r="X20"/>
  <c r="Q20"/>
  <c r="N20"/>
  <c r="K20"/>
  <c r="H20"/>
  <c r="E20"/>
  <c r="X19"/>
  <c r="Q19"/>
  <c r="N19"/>
  <c r="K19"/>
  <c r="H19"/>
  <c r="E19"/>
  <c r="X18"/>
  <c r="Q18"/>
  <c r="N18"/>
  <c r="K18"/>
  <c r="H18"/>
  <c r="E18"/>
  <c r="X17"/>
  <c r="Q17"/>
  <c r="N17"/>
  <c r="K17"/>
  <c r="H17"/>
  <c r="E17"/>
  <c r="X16"/>
  <c r="Q16"/>
  <c r="N16"/>
  <c r="K16"/>
  <c r="H16"/>
  <c r="E16"/>
  <c r="X15"/>
  <c r="Q15"/>
  <c r="N15"/>
  <c r="K15"/>
  <c r="H15"/>
  <c r="E15"/>
  <c r="X14"/>
  <c r="Q14"/>
  <c r="N14"/>
  <c r="K14"/>
  <c r="H14"/>
  <c r="E14"/>
  <c r="X13"/>
  <c r="Q13"/>
  <c r="N13"/>
  <c r="K13"/>
  <c r="H13"/>
  <c r="E13"/>
  <c r="X12"/>
  <c r="Q12"/>
  <c r="N12"/>
  <c r="K12"/>
  <c r="H12"/>
  <c r="E12"/>
  <c r="X11"/>
  <c r="Q11"/>
  <c r="N11"/>
  <c r="K11"/>
  <c r="H11"/>
  <c r="E11"/>
  <c r="X10"/>
  <c r="X33" s="1"/>
  <c r="Q10"/>
  <c r="N10"/>
  <c r="K10"/>
  <c r="H10"/>
  <c r="H33" s="1"/>
  <c r="E10"/>
  <c r="X9"/>
  <c r="X31" s="1"/>
  <c r="Q9"/>
  <c r="Q32" s="1"/>
  <c r="N9"/>
  <c r="N32" s="1"/>
  <c r="K9"/>
  <c r="K33" s="1"/>
  <c r="H9"/>
  <c r="H32" s="1"/>
  <c r="E9"/>
  <c r="E32" s="1"/>
  <c r="S33" i="3"/>
  <c r="Q33"/>
  <c r="P33"/>
  <c r="O33"/>
  <c r="N33"/>
  <c r="M33"/>
  <c r="L33"/>
  <c r="J33"/>
  <c r="I33"/>
  <c r="G33"/>
  <c r="F33"/>
  <c r="D33"/>
  <c r="C33"/>
  <c r="S32"/>
  <c r="Q32"/>
  <c r="P32"/>
  <c r="O32"/>
  <c r="N32"/>
  <c r="M32"/>
  <c r="L32"/>
  <c r="J32"/>
  <c r="I32"/>
  <c r="H32"/>
  <c r="G32"/>
  <c r="F32"/>
  <c r="D32"/>
  <c r="C32"/>
  <c r="S31"/>
  <c r="Q31"/>
  <c r="P31"/>
  <c r="O31"/>
  <c r="N31"/>
  <c r="M31"/>
  <c r="L31"/>
  <c r="J31"/>
  <c r="I31"/>
  <c r="K31" s="1"/>
  <c r="G31"/>
  <c r="F31"/>
  <c r="H31" s="1"/>
  <c r="E31"/>
  <c r="D31"/>
  <c r="C31"/>
  <c r="R30"/>
  <c r="K30"/>
  <c r="H30"/>
  <c r="E30"/>
  <c r="R29"/>
  <c r="K29"/>
  <c r="H29"/>
  <c r="E29"/>
  <c r="R28"/>
  <c r="K28"/>
  <c r="H28"/>
  <c r="E28"/>
  <c r="R27"/>
  <c r="K27"/>
  <c r="H27"/>
  <c r="E27"/>
  <c r="R26"/>
  <c r="K26"/>
  <c r="H26"/>
  <c r="E26"/>
  <c r="R25"/>
  <c r="K25"/>
  <c r="H25"/>
  <c r="E25"/>
  <c r="R24"/>
  <c r="K24"/>
  <c r="H24"/>
  <c r="E24"/>
  <c r="R23"/>
  <c r="K23"/>
  <c r="H23"/>
  <c r="E23"/>
  <c r="R22"/>
  <c r="K22"/>
  <c r="H22"/>
  <c r="E22"/>
  <c r="R21"/>
  <c r="K21"/>
  <c r="H21"/>
  <c r="E21"/>
  <c r="R20"/>
  <c r="K20"/>
  <c r="H20"/>
  <c r="E20"/>
  <c r="R19"/>
  <c r="K19"/>
  <c r="H19"/>
  <c r="E19"/>
  <c r="R18"/>
  <c r="K18"/>
  <c r="H18"/>
  <c r="E18"/>
  <c r="R17"/>
  <c r="K17"/>
  <c r="H17"/>
  <c r="E17"/>
  <c r="R16"/>
  <c r="K16"/>
  <c r="H16"/>
  <c r="E16"/>
  <c r="R15"/>
  <c r="K15"/>
  <c r="H15"/>
  <c r="E15"/>
  <c r="R14"/>
  <c r="K14"/>
  <c r="H14"/>
  <c r="E14"/>
  <c r="R13"/>
  <c r="K13"/>
  <c r="H13"/>
  <c r="E13"/>
  <c r="R12"/>
  <c r="K12"/>
  <c r="H12"/>
  <c r="E12"/>
  <c r="R11"/>
  <c r="K11"/>
  <c r="H11"/>
  <c r="E11"/>
  <c r="R10"/>
  <c r="K10"/>
  <c r="H10"/>
  <c r="E10"/>
  <c r="R9"/>
  <c r="R33" s="1"/>
  <c r="K9"/>
  <c r="K32" s="1"/>
  <c r="H9"/>
  <c r="H33" s="1"/>
  <c r="E9"/>
  <c r="E33" s="1"/>
  <c r="S33" i="2"/>
  <c r="R33"/>
  <c r="Q33"/>
  <c r="P33"/>
  <c r="O33"/>
  <c r="N33"/>
  <c r="M33"/>
  <c r="L33"/>
  <c r="J33"/>
  <c r="I33"/>
  <c r="G33"/>
  <c r="F33"/>
  <c r="D33"/>
  <c r="C33"/>
  <c r="S32"/>
  <c r="Q32"/>
  <c r="P32"/>
  <c r="O32"/>
  <c r="N32"/>
  <c r="M32"/>
  <c r="L32"/>
  <c r="K32"/>
  <c r="J32"/>
  <c r="I32"/>
  <c r="G32"/>
  <c r="F32"/>
  <c r="D32"/>
  <c r="C32"/>
  <c r="S31"/>
  <c r="Q31"/>
  <c r="P31"/>
  <c r="O31"/>
  <c r="N31"/>
  <c r="M31"/>
  <c r="L31"/>
  <c r="J31"/>
  <c r="I31"/>
  <c r="K31" s="1"/>
  <c r="H31"/>
  <c r="G31"/>
  <c r="F31"/>
  <c r="D31"/>
  <c r="C31"/>
  <c r="E31" s="1"/>
  <c r="R30"/>
  <c r="K30"/>
  <c r="H30"/>
  <c r="E30"/>
  <c r="R29"/>
  <c r="K29"/>
  <c r="H29"/>
  <c r="E29"/>
  <c r="R28"/>
  <c r="K28"/>
  <c r="H28"/>
  <c r="E28"/>
  <c r="R27"/>
  <c r="K27"/>
  <c r="H27"/>
  <c r="E27"/>
  <c r="R26"/>
  <c r="K26"/>
  <c r="H26"/>
  <c r="E26"/>
  <c r="R25"/>
  <c r="K25"/>
  <c r="H25"/>
  <c r="E25"/>
  <c r="R24"/>
  <c r="K24"/>
  <c r="H24"/>
  <c r="E24"/>
  <c r="R23"/>
  <c r="K23"/>
  <c r="H23"/>
  <c r="E23"/>
  <c r="R22"/>
  <c r="K22"/>
  <c r="H22"/>
  <c r="E22"/>
  <c r="R21"/>
  <c r="K21"/>
  <c r="H21"/>
  <c r="E21"/>
  <c r="R20"/>
  <c r="K20"/>
  <c r="H20"/>
  <c r="E20"/>
  <c r="R19"/>
  <c r="K19"/>
  <c r="H19"/>
  <c r="E19"/>
  <c r="R18"/>
  <c r="K18"/>
  <c r="H18"/>
  <c r="E18"/>
  <c r="R17"/>
  <c r="K17"/>
  <c r="H17"/>
  <c r="E17"/>
  <c r="R16"/>
  <c r="K16"/>
  <c r="H16"/>
  <c r="E16"/>
  <c r="R15"/>
  <c r="K15"/>
  <c r="H15"/>
  <c r="E15"/>
  <c r="R14"/>
  <c r="K14"/>
  <c r="H14"/>
  <c r="E14"/>
  <c r="R13"/>
  <c r="K13"/>
  <c r="H13"/>
  <c r="E13"/>
  <c r="R12"/>
  <c r="K12"/>
  <c r="H12"/>
  <c r="E12"/>
  <c r="R11"/>
  <c r="K11"/>
  <c r="H11"/>
  <c r="E11"/>
  <c r="R10"/>
  <c r="K10"/>
  <c r="H10"/>
  <c r="E10"/>
  <c r="R9"/>
  <c r="R32" s="1"/>
  <c r="K9"/>
  <c r="K33" s="1"/>
  <c r="H9"/>
  <c r="H33" s="1"/>
  <c r="E9"/>
  <c r="E33" s="1"/>
  <c r="Y33" i="1"/>
  <c r="W33"/>
  <c r="V33"/>
  <c r="U33"/>
  <c r="T33"/>
  <c r="S33"/>
  <c r="R33"/>
  <c r="P33"/>
  <c r="O33"/>
  <c r="M33"/>
  <c r="L33"/>
  <c r="J33"/>
  <c r="I33"/>
  <c r="G33"/>
  <c r="F33"/>
  <c r="D33"/>
  <c r="C33"/>
  <c r="Y32"/>
  <c r="W32"/>
  <c r="V32"/>
  <c r="U32"/>
  <c r="T32"/>
  <c r="S32"/>
  <c r="R32"/>
  <c r="P32"/>
  <c r="O32"/>
  <c r="N32"/>
  <c r="M32"/>
  <c r="L32"/>
  <c r="J32"/>
  <c r="I32"/>
  <c r="G32"/>
  <c r="F32"/>
  <c r="D32"/>
  <c r="C32"/>
  <c r="Y31"/>
  <c r="W31"/>
  <c r="V31"/>
  <c r="U31"/>
  <c r="T31"/>
  <c r="S31"/>
  <c r="R31"/>
  <c r="Q31"/>
  <c r="P31"/>
  <c r="O31"/>
  <c r="M31"/>
  <c r="L31"/>
  <c r="N31" s="1"/>
  <c r="J31"/>
  <c r="I31"/>
  <c r="K31" s="1"/>
  <c r="G31"/>
  <c r="F31"/>
  <c r="H31" s="1"/>
  <c r="E31"/>
  <c r="D31"/>
  <c r="C31"/>
  <c r="X30"/>
  <c r="Q30"/>
  <c r="N30"/>
  <c r="K30"/>
  <c r="H30"/>
  <c r="E30"/>
  <c r="X29"/>
  <c r="Q29"/>
  <c r="N29"/>
  <c r="K29"/>
  <c r="H29"/>
  <c r="E29"/>
  <c r="X28"/>
  <c r="Q28"/>
  <c r="N28"/>
  <c r="K28"/>
  <c r="H28"/>
  <c r="E28"/>
  <c r="X27"/>
  <c r="Q27"/>
  <c r="N27"/>
  <c r="K27"/>
  <c r="H27"/>
  <c r="E27"/>
  <c r="X26"/>
  <c r="Q26"/>
  <c r="N26"/>
  <c r="K26"/>
  <c r="H26"/>
  <c r="E26"/>
  <c r="X25"/>
  <c r="Q25"/>
  <c r="N25"/>
  <c r="K25"/>
  <c r="H25"/>
  <c r="E25"/>
  <c r="X24"/>
  <c r="Q24"/>
  <c r="N24"/>
  <c r="K24"/>
  <c r="H24"/>
  <c r="E24"/>
  <c r="X23"/>
  <c r="Q23"/>
  <c r="N23"/>
  <c r="K23"/>
  <c r="H23"/>
  <c r="E23"/>
  <c r="X22"/>
  <c r="Q22"/>
  <c r="N22"/>
  <c r="K22"/>
  <c r="H22"/>
  <c r="E22"/>
  <c r="X21"/>
  <c r="Q21"/>
  <c r="N21"/>
  <c r="K21"/>
  <c r="H21"/>
  <c r="E21"/>
  <c r="X20"/>
  <c r="Q20"/>
  <c r="N20"/>
  <c r="K20"/>
  <c r="H20"/>
  <c r="E20"/>
  <c r="X19"/>
  <c r="Q19"/>
  <c r="N19"/>
  <c r="K19"/>
  <c r="H19"/>
  <c r="E19"/>
  <c r="X18"/>
  <c r="Q18"/>
  <c r="N18"/>
  <c r="K18"/>
  <c r="H18"/>
  <c r="E18"/>
  <c r="X17"/>
  <c r="Q17"/>
  <c r="N17"/>
  <c r="K17"/>
  <c r="H17"/>
  <c r="E17"/>
  <c r="X16"/>
  <c r="Q16"/>
  <c r="N16"/>
  <c r="K16"/>
  <c r="H16"/>
  <c r="E16"/>
  <c r="X15"/>
  <c r="Q15"/>
  <c r="N15"/>
  <c r="K15"/>
  <c r="H15"/>
  <c r="E15"/>
  <c r="X14"/>
  <c r="Q14"/>
  <c r="N14"/>
  <c r="K14"/>
  <c r="H14"/>
  <c r="E14"/>
  <c r="X13"/>
  <c r="Q13"/>
  <c r="N13"/>
  <c r="K13"/>
  <c r="H13"/>
  <c r="E13"/>
  <c r="X12"/>
  <c r="Q12"/>
  <c r="N12"/>
  <c r="K12"/>
  <c r="H12"/>
  <c r="E12"/>
  <c r="X11"/>
  <c r="Q11"/>
  <c r="N11"/>
  <c r="K11"/>
  <c r="H11"/>
  <c r="E11"/>
  <c r="X10"/>
  <c r="Q10"/>
  <c r="N10"/>
  <c r="K10"/>
  <c r="H10"/>
  <c r="E10"/>
  <c r="X9"/>
  <c r="X31" s="1"/>
  <c r="Q9"/>
  <c r="Q32" s="1"/>
  <c r="N9"/>
  <c r="N33" s="1"/>
  <c r="K9"/>
  <c r="K32" s="1"/>
  <c r="H9"/>
  <c r="H32" s="1"/>
  <c r="E9"/>
  <c r="E32" s="1"/>
  <c r="K33" l="1"/>
  <c r="K33" i="3"/>
  <c r="H33" i="1"/>
  <c r="X33"/>
  <c r="H32" i="2"/>
  <c r="R31" i="3"/>
  <c r="E32"/>
  <c r="X32" i="4"/>
  <c r="E33"/>
  <c r="Q33"/>
  <c r="K32" i="5"/>
  <c r="H33"/>
  <c r="X33"/>
  <c r="K33" i="6"/>
  <c r="K32" i="7"/>
  <c r="R33"/>
  <c r="K33" i="8"/>
  <c r="H32" i="10"/>
  <c r="R31" i="11"/>
  <c r="E32"/>
  <c r="X31" i="6"/>
  <c r="X31" i="8"/>
  <c r="K33" i="11"/>
  <c r="X32" i="1"/>
  <c r="E33"/>
  <c r="Q33"/>
  <c r="R31" i="2"/>
  <c r="E32"/>
  <c r="R32" i="3"/>
  <c r="N33" i="4"/>
  <c r="X32" i="5"/>
  <c r="E33"/>
  <c r="Q33"/>
  <c r="H33" i="6"/>
  <c r="X33"/>
  <c r="H32" i="7"/>
  <c r="H33" i="8"/>
  <c r="X33"/>
  <c r="R31" i="10"/>
  <c r="E32"/>
  <c r="R32" i="11"/>
  <c r="E33" i="7"/>
</calcChain>
</file>

<file path=xl/sharedStrings.xml><?xml version="1.0" encoding="utf-8"?>
<sst xmlns="http://schemas.openxmlformats.org/spreadsheetml/2006/main" count="460" uniqueCount="100">
  <si>
    <t>CASH</t>
  </si>
  <si>
    <t>Mean</t>
  </si>
  <si>
    <t>3-MONTHS</t>
  </si>
  <si>
    <t>15-MONTHS</t>
  </si>
  <si>
    <t>SETTLEMENT</t>
  </si>
  <si>
    <t xml:space="preserve">    Sterling Equivalents</t>
  </si>
  <si>
    <t>BUYER</t>
  </si>
  <si>
    <t>SELLER</t>
  </si>
  <si>
    <t>Cash Seller's</t>
  </si>
  <si>
    <t>3mths Seller's</t>
  </si>
  <si>
    <t>Stg/$</t>
  </si>
  <si>
    <t>Average</t>
  </si>
  <si>
    <t>High</t>
  </si>
  <si>
    <t>Low</t>
  </si>
  <si>
    <t xml:space="preserve">Neither the LME nor any of its directors, officers or employees shall, except in the case of fraud or wilful neglect, be under any liability whatsoever either in </t>
  </si>
  <si>
    <t xml:space="preserve">contract or in tort in respect of any act or omission (including negligence) in relation to the preparation or publication of the data contained in the report </t>
  </si>
  <si>
    <t>EURO</t>
  </si>
  <si>
    <t>Yen</t>
  </si>
  <si>
    <t>Euro Equivalents</t>
  </si>
  <si>
    <t>LME DAILY OFFICIAL AND SETTLEMENT PRICES</t>
  </si>
  <si>
    <t>3MStg/$</t>
  </si>
  <si>
    <t xml:space="preserve">Exchange Rate </t>
  </si>
  <si>
    <t>DECEMBER 3</t>
  </si>
  <si>
    <t>DECEMBER 2</t>
  </si>
  <si>
    <t>DECEMBER 1</t>
  </si>
  <si>
    <t>LME NICKEL $USD/Tonne</t>
  </si>
  <si>
    <t>LME PRIMARY ALUMINIUM $USD/Tonne</t>
  </si>
  <si>
    <t>LME ZINC $USD/Tonne</t>
  </si>
  <si>
    <t>LME LEAD $USD/Tonne</t>
  </si>
  <si>
    <t>LME TIN $USD/Tonne</t>
  </si>
  <si>
    <t>LME NA ALLOY $USD/Tonne</t>
  </si>
  <si>
    <t>LME ALUMINIUM ALLOY $USD/Tonne</t>
  </si>
  <si>
    <t>LME COPPER $USD/Tonne</t>
  </si>
  <si>
    <t>LME MOLYBDENUM $USD/Tonne</t>
  </si>
  <si>
    <t>LME COBALT $USD/Tonne</t>
  </si>
  <si>
    <t>TWAP - Trade weighted average price</t>
  </si>
  <si>
    <t>TWAP</t>
  </si>
  <si>
    <t xml:space="preserve"> LME ABR ZINC $USD/Tonne</t>
  </si>
  <si>
    <t xml:space="preserve"> LME ABR ALUMINIUM $USD/Tonne</t>
  </si>
  <si>
    <t xml:space="preserve"> LME ABR COPPER $USD/Tonne</t>
  </si>
  <si>
    <t>LME DAILY ASIAN BENCHMARK REFERENCE PRICES</t>
  </si>
  <si>
    <t>Market Operations</t>
  </si>
  <si>
    <t>Euro</t>
  </si>
  <si>
    <t xml:space="preserve">   Lead  3-months Seller:</t>
  </si>
  <si>
    <t>$/JY</t>
  </si>
  <si>
    <t xml:space="preserve">   Lead  Cash Seller &amp; Settlement:</t>
  </si>
  <si>
    <t xml:space="preserve">   Copper  3-months Seller:</t>
  </si>
  <si>
    <t xml:space="preserve">                    Exchange Rates  </t>
  </si>
  <si>
    <t xml:space="preserve">   Copper  Cash Seller &amp; Settlement:</t>
  </si>
  <si>
    <t xml:space="preserve">             Settlement Conversion</t>
  </si>
  <si>
    <t xml:space="preserve">  The following sterling equivalents have been calculated, on the basis of daily conversions: </t>
  </si>
  <si>
    <t>Nasaac</t>
  </si>
  <si>
    <t>SHG Zinc</t>
  </si>
  <si>
    <t>Tin</t>
  </si>
  <si>
    <t>Nickel</t>
  </si>
  <si>
    <t>Lead</t>
  </si>
  <si>
    <t>Copper</t>
  </si>
  <si>
    <t>Aluminium Alloy</t>
  </si>
  <si>
    <t>Primary Aluminium</t>
  </si>
  <si>
    <t>Conversion Rate</t>
  </si>
  <si>
    <t>Euro Settlement</t>
  </si>
  <si>
    <t>Metal</t>
  </si>
  <si>
    <t>LME AVERAGE SETTLEMENT PRICES IN EURO</t>
  </si>
  <si>
    <t>15-months Mean</t>
  </si>
  <si>
    <t>15-months Seller</t>
  </si>
  <si>
    <t>15-months Buyer</t>
  </si>
  <si>
    <t>December 3 Mean</t>
  </si>
  <si>
    <t>December 3 Seller</t>
  </si>
  <si>
    <t>December 3 Buyer</t>
  </si>
  <si>
    <t>December 2 Mean</t>
  </si>
  <si>
    <t>December 2 Seller</t>
  </si>
  <si>
    <t>December 1 Mean</t>
  </si>
  <si>
    <t>December 1 Seller</t>
  </si>
  <si>
    <t>December 1 Buyer</t>
  </si>
  <si>
    <t>3-months Mean</t>
  </si>
  <si>
    <t>3-months Seller</t>
  </si>
  <si>
    <t xml:space="preserve">Cash Mean  </t>
  </si>
  <si>
    <t xml:space="preserve"> &amp; Settlement</t>
  </si>
  <si>
    <t>Cash Seller</t>
  </si>
  <si>
    <t xml:space="preserve">Cash Buyer </t>
  </si>
  <si>
    <t>(dollars)</t>
  </si>
  <si>
    <t>Zinc</t>
  </si>
  <si>
    <t>Alloy</t>
  </si>
  <si>
    <t>Aluminium</t>
  </si>
  <si>
    <t>Molybdenum</t>
  </si>
  <si>
    <t xml:space="preserve">Cobalt </t>
  </si>
  <si>
    <t>Steel Billet</t>
  </si>
  <si>
    <t>NASAAC</t>
  </si>
  <si>
    <t>Special Hg</t>
  </si>
  <si>
    <t>Primary</t>
  </si>
  <si>
    <t xml:space="preserve">                AVERAGE OFFICIAL AND SETTLEMENT PRICES US$/TONNE</t>
  </si>
  <si>
    <t xml:space="preserve">             THE  LONDON  METAL  EXCHANGE  LIMITED</t>
  </si>
  <si>
    <t>TWAP Mean</t>
  </si>
  <si>
    <t>ABR</t>
  </si>
  <si>
    <t>AVERAGE OFFICIAL PRICES US$/TONNE</t>
  </si>
  <si>
    <t>THE  LONDON  METAL  EXCHANGE  LIMITED</t>
  </si>
  <si>
    <t>FOR THE MONTH OF NOVEMBER 2018</t>
  </si>
  <si>
    <t>contract or in tort in respect of any act or omission (including negligence) in relation to the preparation or publication of the data contained in the report.</t>
  </si>
  <si>
    <t>3-months Buyer</t>
  </si>
  <si>
    <t>December 2 Buyer</t>
  </si>
</sst>
</file>

<file path=xl/styles.xml><?xml version="1.0" encoding="utf-8"?>
<styleSheet xmlns="http://schemas.openxmlformats.org/spreadsheetml/2006/main">
  <numFmts count="14">
    <numFmt numFmtId="176" formatCode="&quot;£&quot;#,##0.00;[Red]\-&quot;£&quot;#,##0.00"/>
    <numFmt numFmtId="177" formatCode="\$#,##0.00\ ;\(\$#,##0.00\)"/>
    <numFmt numFmtId="178" formatCode="\$#,##0.00\ "/>
    <numFmt numFmtId="179" formatCode="\$#,###.00"/>
    <numFmt numFmtId="180" formatCode="0.0000"/>
    <numFmt numFmtId="181" formatCode="#,##0.0000"/>
    <numFmt numFmtId="182" formatCode="[$$-409]#,##0.00"/>
    <numFmt numFmtId="183" formatCode="mmm/yyyy"/>
    <numFmt numFmtId="184" formatCode="&quot;$&quot;#,##0.00_);[Red]\(&quot;$&quot;#,##0.00\)"/>
    <numFmt numFmtId="185" formatCode="&quot;$&quot;#,##0.00_);\(&quot;$&quot;#,##0.00\)"/>
    <numFmt numFmtId="186" formatCode="\$#,##0.00"/>
    <numFmt numFmtId="187" formatCode="\£#,##0.00"/>
    <numFmt numFmtId="188" formatCode="mmm\-yyyy"/>
    <numFmt numFmtId="189" formatCode="mmmm\-yyyy"/>
  </numFmts>
  <fonts count="15">
    <font>
      <sz val="10"/>
      <name val="Arial"/>
    </font>
    <font>
      <b/>
      <sz val="10"/>
      <name val="Times New Roman"/>
    </font>
    <font>
      <sz val="10"/>
      <name val="Times New Roman"/>
    </font>
    <font>
      <sz val="8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Arial"/>
    </font>
    <font>
      <sz val="9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8.5"/>
      <name val="Times New Roman"/>
      <family val="1"/>
    </font>
    <font>
      <i/>
      <sz val="10"/>
      <name val="Times New Roman"/>
    </font>
    <font>
      <sz val="8.5"/>
      <name val="Times New Roman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2">
    <xf numFmtId="0" fontId="0" fillId="0" borderId="0" xfId="0"/>
    <xf numFmtId="17" fontId="6" fillId="0" borderId="0" xfId="0" applyNumberFormat="1" applyFont="1" applyBorder="1"/>
    <xf numFmtId="0" fontId="4" fillId="0" borderId="0" xfId="0" applyFont="1" applyBorder="1"/>
    <xf numFmtId="0" fontId="2" fillId="0" borderId="1" xfId="0" applyFont="1" applyBorder="1" applyAlignment="1">
      <alignment horizontal="center"/>
    </xf>
    <xf numFmtId="0" fontId="0" fillId="0" borderId="0" xfId="0" applyProtection="1">
      <protection locked="0"/>
    </xf>
    <xf numFmtId="0" fontId="0" fillId="0" borderId="0" xfId="0" applyProtection="1"/>
    <xf numFmtId="177" fontId="5" fillId="0" borderId="0" xfId="0" applyNumberFormat="1" applyFont="1" applyBorder="1"/>
    <xf numFmtId="0" fontId="3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0" xfId="0" applyBorder="1" applyAlignment="1" applyProtection="1">
      <alignment horizontal="centerContinuous"/>
      <protection locked="0"/>
    </xf>
    <xf numFmtId="0" fontId="0" fillId="0" borderId="0" xfId="0" applyFill="1" applyProtection="1"/>
    <xf numFmtId="0" fontId="6" fillId="0" borderId="5" xfId="0" applyFont="1" applyFill="1" applyBorder="1" applyAlignment="1">
      <alignment horizontal="center"/>
    </xf>
    <xf numFmtId="0" fontId="4" fillId="0" borderId="8" xfId="0" applyFont="1" applyFill="1" applyBorder="1" applyAlignment="1" applyProtection="1">
      <alignment horizontal="center"/>
      <protection locked="0"/>
    </xf>
    <xf numFmtId="0" fontId="4" fillId="0" borderId="9" xfId="0" applyFont="1" applyFill="1" applyBorder="1" applyAlignment="1">
      <alignment horizontal="center"/>
    </xf>
    <xf numFmtId="180" fontId="4" fillId="0" borderId="19" xfId="0" applyNumberFormat="1" applyFont="1" applyFill="1" applyBorder="1" applyAlignment="1">
      <alignment horizontal="center"/>
    </xf>
    <xf numFmtId="2" fontId="4" fillId="0" borderId="9" xfId="0" applyNumberFormat="1" applyFont="1" applyFill="1" applyBorder="1" applyAlignment="1" applyProtection="1">
      <alignment horizontal="center"/>
    </xf>
    <xf numFmtId="2" fontId="4" fillId="0" borderId="8" xfId="0" applyNumberFormat="1" applyFont="1" applyFill="1" applyBorder="1" applyAlignment="1" applyProtection="1">
      <alignment horizontal="center"/>
    </xf>
    <xf numFmtId="180" fontId="4" fillId="0" borderId="20" xfId="0" applyNumberFormat="1" applyFont="1" applyFill="1" applyBorder="1" applyAlignment="1" applyProtection="1">
      <alignment horizontal="center"/>
    </xf>
    <xf numFmtId="180" fontId="4" fillId="0" borderId="7" xfId="0" applyNumberFormat="1" applyFont="1" applyFill="1" applyBorder="1" applyAlignment="1" applyProtection="1">
      <alignment horizontal="center"/>
    </xf>
    <xf numFmtId="182" fontId="4" fillId="0" borderId="9" xfId="0" applyNumberFormat="1" applyFont="1" applyFill="1" applyBorder="1" applyAlignment="1" applyProtection="1">
      <alignment horizontal="center"/>
    </xf>
    <xf numFmtId="182" fontId="4" fillId="0" borderId="19" xfId="0" applyNumberFormat="1" applyFont="1" applyBorder="1" applyAlignment="1" applyProtection="1">
      <alignment horizontal="center"/>
    </xf>
    <xf numFmtId="182" fontId="4" fillId="0" borderId="8" xfId="0" applyNumberFormat="1" applyFont="1" applyBorder="1" applyAlignment="1" applyProtection="1">
      <alignment horizontal="center"/>
    </xf>
    <xf numFmtId="182" fontId="4" fillId="0" borderId="6" xfId="0" applyNumberFormat="1" applyFont="1" applyBorder="1" applyAlignment="1" applyProtection="1">
      <alignment horizontal="center"/>
    </xf>
    <xf numFmtId="177" fontId="6" fillId="0" borderId="6" xfId="0" applyNumberFormat="1" applyFont="1" applyBorder="1" applyAlignment="1" applyProtection="1">
      <alignment horizontal="center"/>
    </xf>
    <xf numFmtId="180" fontId="4" fillId="0" borderId="12" xfId="0" applyNumberFormat="1" applyFont="1" applyFill="1" applyBorder="1" applyAlignment="1">
      <alignment horizontal="center"/>
    </xf>
    <xf numFmtId="2" fontId="4" fillId="0" borderId="11" xfId="0" applyNumberFormat="1" applyFont="1" applyFill="1" applyBorder="1" applyAlignment="1" applyProtection="1">
      <alignment horizontal="center"/>
    </xf>
    <xf numFmtId="2" fontId="4" fillId="0" borderId="3" xfId="0" applyNumberFormat="1" applyFont="1" applyFill="1" applyBorder="1" applyAlignment="1" applyProtection="1">
      <alignment horizontal="center"/>
    </xf>
    <xf numFmtId="180" fontId="4" fillId="0" borderId="18" xfId="0" applyNumberFormat="1" applyFont="1" applyFill="1" applyBorder="1" applyAlignment="1" applyProtection="1">
      <alignment horizontal="center"/>
    </xf>
    <xf numFmtId="180" fontId="4" fillId="0" borderId="2" xfId="0" applyNumberFormat="1" applyFont="1" applyFill="1" applyBorder="1" applyAlignment="1" applyProtection="1">
      <alignment horizontal="center"/>
    </xf>
    <xf numFmtId="182" fontId="4" fillId="0" borderId="11" xfId="0" applyNumberFormat="1" applyFont="1" applyFill="1" applyBorder="1" applyAlignment="1" applyProtection="1">
      <alignment horizontal="center"/>
    </xf>
    <xf numFmtId="182" fontId="4" fillId="0" borderId="12" xfId="0" applyNumberFormat="1" applyFont="1" applyBorder="1" applyAlignment="1" applyProtection="1">
      <alignment horizontal="center"/>
    </xf>
    <xf numFmtId="182" fontId="4" fillId="0" borderId="18" xfId="0" applyNumberFormat="1" applyFont="1" applyBorder="1" applyAlignment="1" applyProtection="1">
      <alignment horizontal="center"/>
    </xf>
    <xf numFmtId="182" fontId="4" fillId="0" borderId="17" xfId="0" applyNumberFormat="1" applyFont="1" applyBorder="1" applyAlignment="1" applyProtection="1">
      <alignment horizontal="center"/>
    </xf>
    <xf numFmtId="177" fontId="6" fillId="0" borderId="10" xfId="0" applyNumberFormat="1" applyFont="1" applyBorder="1" applyAlignment="1" applyProtection="1">
      <alignment horizontal="center"/>
    </xf>
    <xf numFmtId="180" fontId="4" fillId="0" borderId="14" xfId="0" applyNumberFormat="1" applyFont="1" applyFill="1" applyBorder="1" applyAlignment="1">
      <alignment horizontal="center"/>
    </xf>
    <xf numFmtId="2" fontId="4" fillId="0" borderId="16" xfId="0" applyNumberFormat="1" applyFont="1" applyFill="1" applyBorder="1" applyAlignment="1" applyProtection="1">
      <alignment horizontal="center"/>
    </xf>
    <xf numFmtId="180" fontId="4" fillId="0" borderId="15" xfId="0" applyNumberFormat="1" applyFont="1" applyFill="1" applyBorder="1" applyAlignment="1" applyProtection="1">
      <alignment horizontal="center"/>
    </xf>
    <xf numFmtId="180" fontId="4" fillId="0" borderId="21" xfId="0" applyNumberFormat="1" applyFont="1" applyFill="1" applyBorder="1" applyAlignment="1" applyProtection="1">
      <alignment horizontal="center"/>
    </xf>
    <xf numFmtId="182" fontId="4" fillId="0" borderId="16" xfId="0" applyNumberFormat="1" applyFont="1" applyFill="1" applyBorder="1" applyAlignment="1" applyProtection="1">
      <alignment horizontal="center"/>
    </xf>
    <xf numFmtId="182" fontId="4" fillId="0" borderId="14" xfId="0" applyNumberFormat="1" applyFont="1" applyBorder="1" applyAlignment="1" applyProtection="1">
      <alignment horizontal="center"/>
    </xf>
    <xf numFmtId="182" fontId="4" fillId="0" borderId="13" xfId="0" applyNumberFormat="1" applyFont="1" applyBorder="1" applyAlignment="1" applyProtection="1">
      <alignment horizontal="center"/>
    </xf>
    <xf numFmtId="182" fontId="4" fillId="0" borderId="4" xfId="0" applyNumberFormat="1" applyFont="1" applyBorder="1" applyAlignment="1" applyProtection="1">
      <alignment horizontal="center"/>
    </xf>
    <xf numFmtId="177" fontId="6" fillId="0" borderId="4" xfId="0" applyNumberFormat="1" applyFont="1" applyBorder="1" applyAlignment="1" applyProtection="1">
      <alignment horizontal="center"/>
    </xf>
    <xf numFmtId="4" fontId="8" fillId="0" borderId="11" xfId="0" applyNumberFormat="1" applyFont="1" applyFill="1" applyBorder="1" applyAlignment="1" applyProtection="1">
      <alignment horizontal="center"/>
      <protection locked="0"/>
    </xf>
    <xf numFmtId="178" fontId="8" fillId="0" borderId="1" xfId="0" applyNumberFormat="1" applyFont="1" applyBorder="1" applyAlignment="1">
      <alignment horizontal="center"/>
    </xf>
    <xf numFmtId="178" fontId="8" fillId="0" borderId="0" xfId="0" applyNumberFormat="1" applyFont="1" applyBorder="1" applyAlignment="1" applyProtection="1">
      <alignment horizontal="center"/>
      <protection locked="0"/>
    </xf>
    <xf numFmtId="178" fontId="8" fillId="0" borderId="10" xfId="0" applyNumberFormat="1" applyFont="1" applyBorder="1" applyAlignment="1" applyProtection="1">
      <alignment horizontal="center"/>
      <protection locked="0"/>
    </xf>
    <xf numFmtId="15" fontId="4" fillId="0" borderId="10" xfId="0" applyNumberFormat="1" applyFont="1" applyBorder="1"/>
    <xf numFmtId="181" fontId="8" fillId="0" borderId="12" xfId="0" applyNumberFormat="1" applyFont="1" applyFill="1" applyBorder="1" applyAlignment="1">
      <alignment horizontal="center"/>
    </xf>
    <xf numFmtId="4" fontId="8" fillId="0" borderId="11" xfId="0" applyNumberFormat="1" applyFont="1" applyFill="1" applyBorder="1" applyAlignment="1">
      <alignment horizontal="center"/>
    </xf>
    <xf numFmtId="2" fontId="8" fillId="0" borderId="0" xfId="0" applyNumberFormat="1" applyFont="1" applyFill="1" applyBorder="1" applyAlignment="1" applyProtection="1">
      <alignment horizontal="center"/>
      <protection locked="0"/>
    </xf>
    <xf numFmtId="180" fontId="8" fillId="0" borderId="0" xfId="0" applyNumberFormat="1" applyFont="1" applyFill="1" applyBorder="1" applyAlignment="1" applyProtection="1">
      <alignment horizontal="center"/>
      <protection locked="0"/>
    </xf>
    <xf numFmtId="179" fontId="8" fillId="0" borderId="11" xfId="0" applyNumberFormat="1" applyFont="1" applyFill="1" applyBorder="1" applyAlignment="1">
      <alignment horizontal="center"/>
    </xf>
    <xf numFmtId="180" fontId="8" fillId="0" borderId="15" xfId="0" applyNumberFormat="1" applyFont="1" applyFill="1" applyBorder="1" applyAlignment="1" applyProtection="1">
      <alignment horizontal="center"/>
      <protection locked="0"/>
    </xf>
    <xf numFmtId="4" fontId="4" fillId="0" borderId="5" xfId="0" applyNumberFormat="1" applyFont="1" applyFill="1" applyBorder="1" applyAlignment="1" applyProtection="1">
      <alignment horizontal="center"/>
      <protection locked="0"/>
    </xf>
    <xf numFmtId="0" fontId="4" fillId="0" borderId="3" xfId="0" applyFont="1" applyFill="1" applyBorder="1" applyAlignment="1" applyProtection="1">
      <alignment horizontal="center"/>
      <protection locked="0"/>
    </xf>
    <xf numFmtId="4" fontId="4" fillId="0" borderId="7" xfId="0" applyNumberFormat="1" applyFont="1" applyFill="1" applyBorder="1" applyAlignment="1" applyProtection="1">
      <alignment horizontal="center"/>
      <protection locked="0"/>
    </xf>
    <xf numFmtId="4" fontId="4" fillId="0" borderId="5" xfId="0" applyNumberFormat="1" applyFont="1" applyBorder="1" applyAlignment="1" applyProtection="1">
      <alignment horizontal="center"/>
      <protection locked="0"/>
    </xf>
    <xf numFmtId="4" fontId="4" fillId="0" borderId="5" xfId="0" applyNumberFormat="1" applyFont="1" applyBorder="1" applyAlignment="1">
      <alignment horizontal="center"/>
    </xf>
    <xf numFmtId="177" fontId="4" fillId="0" borderId="6" xfId="0" applyNumberFormat="1" applyFont="1" applyBorder="1"/>
    <xf numFmtId="177" fontId="4" fillId="0" borderId="4" xfId="0" applyNumberFormat="1" applyFont="1" applyBorder="1"/>
    <xf numFmtId="177" fontId="6" fillId="0" borderId="0" xfId="0" applyNumberFormat="1" applyFont="1" applyBorder="1"/>
    <xf numFmtId="178" fontId="2" fillId="0" borderId="19" xfId="0" applyNumberFormat="1" applyFont="1" applyBorder="1" applyAlignment="1" applyProtection="1">
      <alignment horizontal="right"/>
    </xf>
    <xf numFmtId="177" fontId="1" fillId="0" borderId="24" xfId="0" applyNumberFormat="1" applyFont="1" applyBorder="1" applyAlignment="1" applyProtection="1">
      <alignment horizontal="center"/>
    </xf>
    <xf numFmtId="178" fontId="2" fillId="0" borderId="12" xfId="0" applyNumberFormat="1" applyFont="1" applyBorder="1" applyAlignment="1" applyProtection="1">
      <alignment horizontal="right"/>
    </xf>
    <xf numFmtId="177" fontId="1" fillId="0" borderId="17" xfId="0" applyNumberFormat="1" applyFont="1" applyBorder="1" applyAlignment="1" applyProtection="1">
      <alignment horizontal="center"/>
    </xf>
    <xf numFmtId="178" fontId="2" fillId="0" borderId="14" xfId="0" applyNumberFormat="1" applyFont="1" applyBorder="1" applyAlignment="1" applyProtection="1">
      <alignment horizontal="right"/>
    </xf>
    <xf numFmtId="177" fontId="1" fillId="0" borderId="21" xfId="0" applyNumberFormat="1" applyFont="1" applyBorder="1" applyAlignment="1" applyProtection="1">
      <alignment horizontal="center"/>
    </xf>
    <xf numFmtId="178" fontId="8" fillId="0" borderId="1" xfId="0" applyNumberFormat="1" applyFont="1" applyBorder="1" applyAlignment="1">
      <alignment horizontal="right"/>
    </xf>
    <xf numFmtId="14" fontId="2" fillId="0" borderId="17" xfId="0" applyNumberFormat="1" applyFont="1" applyBorder="1"/>
    <xf numFmtId="4" fontId="2" fillId="0" borderId="26" xfId="0" applyNumberFormat="1" applyFont="1" applyBorder="1" applyAlignment="1" applyProtection="1">
      <alignment horizontal="center"/>
      <protection locked="0"/>
    </xf>
    <xf numFmtId="177" fontId="2" fillId="0" borderId="27" xfId="0" applyNumberFormat="1" applyFont="1" applyBorder="1"/>
    <xf numFmtId="4" fontId="6" fillId="0" borderId="28" xfId="0" applyNumberFormat="1" applyFont="1" applyBorder="1" applyAlignment="1" applyProtection="1">
      <alignment horizontal="center"/>
      <protection locked="0"/>
    </xf>
    <xf numFmtId="177" fontId="2" fillId="0" borderId="29" xfId="0" applyNumberFormat="1" applyFont="1" applyBorder="1"/>
    <xf numFmtId="4" fontId="2" fillId="0" borderId="1" xfId="0" applyNumberFormat="1" applyFont="1" applyBorder="1" applyProtection="1">
      <protection locked="0"/>
    </xf>
    <xf numFmtId="183" fontId="1" fillId="0" borderId="10" xfId="0" applyNumberFormat="1" applyFont="1" applyBorder="1"/>
    <xf numFmtId="0" fontId="6" fillId="0" borderId="0" xfId="0" applyFont="1"/>
    <xf numFmtId="0" fontId="9" fillId="0" borderId="30" xfId="0" applyFont="1" applyBorder="1" applyAlignment="1">
      <alignment horizontal="centerContinuous"/>
    </xf>
    <xf numFmtId="0" fontId="9" fillId="0" borderId="31" xfId="0" applyFont="1" applyBorder="1" applyAlignment="1">
      <alignment horizontal="centerContinuous"/>
    </xf>
    <xf numFmtId="0" fontId="9" fillId="0" borderId="32" xfId="0" applyFont="1" applyBorder="1" applyAlignment="1">
      <alignment horizontal="centerContinuous"/>
    </xf>
    <xf numFmtId="0" fontId="10" fillId="0" borderId="33" xfId="0" applyFont="1" applyBorder="1" applyAlignment="1">
      <alignment horizontal="centerContinuous"/>
    </xf>
    <xf numFmtId="178" fontId="9" fillId="0" borderId="34" xfId="0" applyNumberFormat="1" applyFont="1" applyBorder="1" applyAlignment="1">
      <alignment horizontal="centerContinuous"/>
    </xf>
    <xf numFmtId="0" fontId="9" fillId="0" borderId="34" xfId="0" applyFont="1" applyBorder="1" applyAlignment="1">
      <alignment horizontal="centerContinuous"/>
    </xf>
    <xf numFmtId="178" fontId="10" fillId="0" borderId="34" xfId="0" applyNumberFormat="1" applyFont="1" applyBorder="1" applyAlignment="1">
      <alignment horizontal="centerContinuous"/>
    </xf>
    <xf numFmtId="184" fontId="10" fillId="0" borderId="34" xfId="0" applyNumberFormat="1" applyFont="1" applyBorder="1" applyAlignment="1">
      <alignment horizontal="centerContinuous"/>
    </xf>
    <xf numFmtId="185" fontId="10" fillId="0" borderId="34" xfId="0" applyNumberFormat="1" applyFont="1" applyBorder="1" applyAlignment="1">
      <alignment horizontal="centerContinuous"/>
    </xf>
    <xf numFmtId="186" fontId="10" fillId="0" borderId="34" xfId="0" applyNumberFormat="1" applyFont="1" applyBorder="1" applyAlignment="1">
      <alignment horizontal="centerContinuous"/>
    </xf>
    <xf numFmtId="0" fontId="9" fillId="0" borderId="35" xfId="0" applyFont="1" applyBorder="1" applyAlignment="1">
      <alignment horizontal="centerContinuous"/>
    </xf>
    <xf numFmtId="184" fontId="4" fillId="0" borderId="0" xfId="0" applyNumberFormat="1" applyFont="1" applyAlignment="1">
      <alignment horizontal="left"/>
    </xf>
    <xf numFmtId="0" fontId="11" fillId="0" borderId="0" xfId="0" applyFont="1"/>
    <xf numFmtId="180" fontId="4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176" fontId="4" fillId="0" borderId="0" xfId="0" applyNumberFormat="1" applyFont="1" applyAlignment="1">
      <alignment horizontal="right"/>
    </xf>
    <xf numFmtId="0" fontId="4" fillId="0" borderId="0" xfId="0" applyFont="1"/>
    <xf numFmtId="2" fontId="4" fillId="0" borderId="0" xfId="0" applyNumberFormat="1" applyFont="1" applyAlignment="1">
      <alignment horizontal="right"/>
    </xf>
    <xf numFmtId="187" fontId="4" fillId="0" borderId="0" xfId="0" applyNumberFormat="1" applyFont="1" applyAlignment="1">
      <alignment horizontal="right"/>
    </xf>
    <xf numFmtId="0" fontId="6" fillId="0" borderId="0" xfId="0" applyFont="1" applyAlignment="1">
      <alignment horizontal="left"/>
    </xf>
    <xf numFmtId="2" fontId="4" fillId="0" borderId="36" xfId="0" applyNumberFormat="1" applyFont="1" applyBorder="1" applyAlignment="1">
      <alignment horizontal="right"/>
    </xf>
    <xf numFmtId="0" fontId="4" fillId="0" borderId="37" xfId="0" applyFont="1" applyBorder="1"/>
    <xf numFmtId="0" fontId="4" fillId="0" borderId="29" xfId="0" applyFont="1" applyBorder="1"/>
    <xf numFmtId="0" fontId="4" fillId="0" borderId="38" xfId="0" applyFont="1" applyBorder="1"/>
    <xf numFmtId="2" fontId="4" fillId="0" borderId="39" xfId="0" applyNumberFormat="1" applyFont="1" applyBorder="1" applyAlignment="1">
      <alignment horizontal="right"/>
    </xf>
    <xf numFmtId="4" fontId="4" fillId="0" borderId="39" xfId="0" applyNumberFormat="1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4" fontId="4" fillId="0" borderId="14" xfId="0" applyNumberFormat="1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17" fontId="6" fillId="0" borderId="0" xfId="0" applyNumberFormat="1" applyFont="1" applyAlignment="1">
      <alignment horizontal="center"/>
    </xf>
    <xf numFmtId="17" fontId="6" fillId="0" borderId="0" xfId="0" applyNumberFormat="1" applyFont="1" applyAlignment="1">
      <alignment horizontal="left"/>
    </xf>
    <xf numFmtId="0" fontId="6" fillId="0" borderId="0" xfId="0" applyFont="1" applyBorder="1"/>
    <xf numFmtId="2" fontId="4" fillId="0" borderId="40" xfId="0" applyNumberFormat="1" applyFont="1" applyBorder="1" applyAlignment="1">
      <alignment horizontal="right"/>
    </xf>
    <xf numFmtId="2" fontId="4" fillId="0" borderId="20" xfId="0" applyNumberFormat="1" applyFont="1" applyBorder="1" applyAlignment="1">
      <alignment horizontal="right"/>
    </xf>
    <xf numFmtId="0" fontId="4" fillId="0" borderId="24" xfId="0" applyFont="1" applyBorder="1"/>
    <xf numFmtId="2" fontId="4" fillId="0" borderId="26" xfId="0" applyNumberFormat="1" applyFont="1" applyBorder="1" applyAlignment="1">
      <alignment horizontal="right"/>
    </xf>
    <xf numFmtId="2" fontId="4" fillId="0" borderId="41" xfId="0" applyNumberFormat="1" applyFont="1" applyBorder="1" applyAlignment="1">
      <alignment horizontal="right"/>
    </xf>
    <xf numFmtId="0" fontId="4" fillId="0" borderId="27" xfId="0" applyFont="1" applyBorder="1"/>
    <xf numFmtId="4" fontId="4" fillId="0" borderId="25" xfId="0" applyNumberFormat="1" applyFont="1" applyBorder="1"/>
    <xf numFmtId="0" fontId="4" fillId="0" borderId="42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0" borderId="10" xfId="0" applyFont="1" applyBorder="1"/>
    <xf numFmtId="0" fontId="4" fillId="0" borderId="0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4" xfId="0" applyFont="1" applyFill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4" xfId="0" applyFont="1" applyBorder="1"/>
    <xf numFmtId="188" fontId="4" fillId="0" borderId="0" xfId="0" applyNumberFormat="1" applyFont="1" applyAlignment="1">
      <alignment horizontal="center"/>
    </xf>
    <xf numFmtId="189" fontId="6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2" fillId="0" borderId="0" xfId="0" applyFont="1" applyBorder="1"/>
    <xf numFmtId="189" fontId="4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/>
    <xf numFmtId="14" fontId="4" fillId="0" borderId="0" xfId="0" applyNumberFormat="1" applyFont="1" applyBorder="1"/>
    <xf numFmtId="0" fontId="0" fillId="2" borderId="0" xfId="0" applyFill="1" applyBorder="1"/>
    <xf numFmtId="0" fontId="9" fillId="2" borderId="30" xfId="0" applyFont="1" applyFill="1" applyBorder="1" applyAlignment="1">
      <alignment horizontal="centerContinuous"/>
    </xf>
    <xf numFmtId="0" fontId="9" fillId="2" borderId="31" xfId="0" applyFont="1" applyFill="1" applyBorder="1" applyAlignment="1">
      <alignment horizontal="centerContinuous"/>
    </xf>
    <xf numFmtId="0" fontId="9" fillId="2" borderId="32" xfId="0" applyFont="1" applyFill="1" applyBorder="1" applyAlignment="1">
      <alignment horizontal="centerContinuous"/>
    </xf>
    <xf numFmtId="0" fontId="10" fillId="2" borderId="33" xfId="0" applyFont="1" applyFill="1" applyBorder="1" applyAlignment="1">
      <alignment horizontal="centerContinuous"/>
    </xf>
    <xf numFmtId="178" fontId="9" fillId="2" borderId="34" xfId="0" applyNumberFormat="1" applyFont="1" applyFill="1" applyBorder="1" applyAlignment="1">
      <alignment horizontal="centerContinuous"/>
    </xf>
    <xf numFmtId="0" fontId="9" fillId="2" borderId="34" xfId="0" applyFont="1" applyFill="1" applyBorder="1" applyAlignment="1">
      <alignment horizontal="centerContinuous"/>
    </xf>
    <xf numFmtId="178" fontId="10" fillId="2" borderId="34" xfId="0" applyNumberFormat="1" applyFont="1" applyFill="1" applyBorder="1" applyAlignment="1">
      <alignment horizontal="centerContinuous"/>
    </xf>
    <xf numFmtId="184" fontId="10" fillId="2" borderId="34" xfId="0" applyNumberFormat="1" applyFont="1" applyFill="1" applyBorder="1" applyAlignment="1">
      <alignment horizontal="centerContinuous"/>
    </xf>
    <xf numFmtId="185" fontId="10" fillId="2" borderId="34" xfId="0" applyNumberFormat="1" applyFont="1" applyFill="1" applyBorder="1" applyAlignment="1">
      <alignment horizontal="centerContinuous"/>
    </xf>
    <xf numFmtId="186" fontId="10" fillId="2" borderId="34" xfId="0" applyNumberFormat="1" applyFont="1" applyFill="1" applyBorder="1" applyAlignment="1">
      <alignment horizontal="centerContinuous"/>
    </xf>
    <xf numFmtId="0" fontId="9" fillId="2" borderId="35" xfId="0" applyFont="1" applyFill="1" applyBorder="1" applyAlignment="1">
      <alignment horizontal="centerContinuous"/>
    </xf>
    <xf numFmtId="0" fontId="2" fillId="2" borderId="0" xfId="0" applyFont="1" applyFill="1" applyBorder="1"/>
    <xf numFmtId="184" fontId="2" fillId="2" borderId="0" xfId="0" applyNumberFormat="1" applyFont="1" applyFill="1" applyBorder="1" applyAlignment="1">
      <alignment horizontal="left"/>
    </xf>
    <xf numFmtId="180" fontId="2" fillId="2" borderId="43" xfId="0" applyNumberFormat="1" applyFont="1" applyFill="1" applyBorder="1" applyAlignment="1"/>
    <xf numFmtId="2" fontId="2" fillId="2" borderId="43" xfId="0" applyNumberFormat="1" applyFont="1" applyFill="1" applyBorder="1" applyAlignment="1"/>
    <xf numFmtId="187" fontId="2" fillId="2" borderId="43" xfId="0" applyNumberFormat="1" applyFont="1" applyFill="1" applyBorder="1" applyAlignment="1"/>
    <xf numFmtId="0" fontId="2" fillId="2" borderId="43" xfId="0" applyFont="1" applyFill="1" applyBorder="1" applyAlignment="1"/>
    <xf numFmtId="0" fontId="6" fillId="2" borderId="43" xfId="0" applyFont="1" applyFill="1" applyBorder="1" applyAlignment="1"/>
    <xf numFmtId="0" fontId="13" fillId="2" borderId="43" xfId="0" applyFont="1" applyFill="1" applyBorder="1" applyAlignment="1"/>
    <xf numFmtId="4" fontId="2" fillId="2" borderId="41" xfId="0" applyNumberFormat="1" applyFont="1" applyFill="1" applyBorder="1" applyAlignment="1">
      <alignment horizontal="right"/>
    </xf>
    <xf numFmtId="0" fontId="2" fillId="2" borderId="41" xfId="0" applyFont="1" applyFill="1" applyBorder="1"/>
    <xf numFmtId="4" fontId="2" fillId="2" borderId="25" xfId="0" applyNumberFormat="1" applyFont="1" applyFill="1" applyBorder="1" applyAlignment="1">
      <alignment horizontal="right"/>
    </xf>
    <xf numFmtId="0" fontId="2" fillId="2" borderId="25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0" fontId="2" fillId="2" borderId="18" xfId="0" applyFont="1" applyFill="1" applyBorder="1"/>
    <xf numFmtId="0" fontId="2" fillId="2" borderId="41" xfId="0" applyFont="1" applyFill="1" applyBorder="1" applyAlignment="1">
      <alignment horizontal="center"/>
    </xf>
    <xf numFmtId="0" fontId="2" fillId="2" borderId="25" xfId="0" applyFont="1" applyFill="1" applyBorder="1" applyAlignment="1">
      <alignment horizontal="center"/>
    </xf>
    <xf numFmtId="188" fontId="4" fillId="2" borderId="0" xfId="0" applyNumberFormat="1" applyFont="1" applyFill="1" applyBorder="1" applyAlignment="1">
      <alignment horizontal="center"/>
    </xf>
    <xf numFmtId="189" fontId="6" fillId="2" borderId="0" xfId="0" applyNumberFormat="1" applyFont="1" applyFill="1" applyBorder="1" applyAlignment="1">
      <alignment horizontal="center"/>
    </xf>
    <xf numFmtId="17" fontId="6" fillId="2" borderId="0" xfId="0" applyNumberFormat="1" applyFont="1" applyFill="1" applyBorder="1" applyAlignment="1"/>
    <xf numFmtId="0" fontId="14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6" fillId="2" borderId="0" xfId="0" applyFont="1" applyFill="1" applyBorder="1"/>
    <xf numFmtId="0" fontId="14" fillId="2" borderId="0" xfId="0" applyFont="1" applyFill="1" applyBorder="1"/>
    <xf numFmtId="0" fontId="6" fillId="2" borderId="0" xfId="0" applyFont="1" applyFill="1" applyBorder="1" applyAlignment="1"/>
    <xf numFmtId="189" fontId="2" fillId="2" borderId="0" xfId="0" applyNumberFormat="1" applyFont="1" applyFill="1" applyBorder="1" applyAlignment="1">
      <alignment horizontal="center"/>
    </xf>
    <xf numFmtId="0" fontId="5" fillId="2" borderId="0" xfId="0" applyFont="1" applyFill="1" applyBorder="1"/>
    <xf numFmtId="0" fontId="5" fillId="2" borderId="0" xfId="0" applyFont="1" applyFill="1" applyBorder="1" applyAlignment="1"/>
    <xf numFmtId="2" fontId="8" fillId="0" borderId="14" xfId="0" applyNumberFormat="1" applyFont="1" applyFill="1" applyBorder="1" applyAlignment="1" applyProtection="1">
      <alignment horizontal="center"/>
      <protection locked="0"/>
    </xf>
    <xf numFmtId="4" fontId="6" fillId="0" borderId="16" xfId="0" applyNumberFormat="1" applyFont="1" applyFill="1" applyBorder="1" applyAlignment="1">
      <alignment horizontal="center" vertical="center"/>
    </xf>
    <xf numFmtId="4" fontId="6" fillId="0" borderId="9" xfId="0" applyNumberFormat="1" applyFont="1" applyFill="1" applyBorder="1" applyAlignment="1">
      <alignment horizontal="center" vertical="center"/>
    </xf>
    <xf numFmtId="4" fontId="6" fillId="0" borderId="23" xfId="0" applyNumberFormat="1" applyFont="1" applyFill="1" applyBorder="1" applyAlignment="1" applyProtection="1">
      <alignment horizontal="center"/>
      <protection locked="0"/>
    </xf>
    <xf numFmtId="4" fontId="6" fillId="0" borderId="45" xfId="0" applyNumberFormat="1" applyFont="1" applyFill="1" applyBorder="1" applyAlignment="1" applyProtection="1">
      <alignment horizontal="center"/>
      <protection locked="0"/>
    </xf>
    <xf numFmtId="4" fontId="6" fillId="0" borderId="22" xfId="0" applyNumberFormat="1" applyFont="1" applyFill="1" applyBorder="1" applyAlignment="1" applyProtection="1">
      <alignment horizontal="center"/>
      <protection locked="0"/>
    </xf>
    <xf numFmtId="4" fontId="6" fillId="0" borderId="4" xfId="0" applyNumberFormat="1" applyFont="1" applyFill="1" applyBorder="1" applyAlignment="1" applyProtection="1">
      <alignment horizontal="center"/>
      <protection locked="0"/>
    </xf>
    <xf numFmtId="4" fontId="6" fillId="0" borderId="44" xfId="0" applyNumberFormat="1" applyFont="1" applyFill="1" applyBorder="1" applyAlignment="1" applyProtection="1">
      <alignment horizontal="center"/>
      <protection locked="0"/>
    </xf>
    <xf numFmtId="4" fontId="6" fillId="0" borderId="4" xfId="0" applyNumberFormat="1" applyFont="1" applyBorder="1" applyAlignment="1" applyProtection="1">
      <alignment horizontal="center"/>
      <protection locked="0"/>
    </xf>
    <xf numFmtId="4" fontId="6" fillId="0" borderId="15" xfId="0" applyNumberFormat="1" applyFont="1" applyBorder="1" applyAlignment="1" applyProtection="1">
      <alignment horizontal="center"/>
      <protection locked="0"/>
    </xf>
    <xf numFmtId="4" fontId="6" fillId="0" borderId="44" xfId="0" applyNumberFormat="1" applyFont="1" applyBorder="1" applyAlignment="1" applyProtection="1">
      <alignment horizontal="center"/>
      <protection locked="0"/>
    </xf>
    <xf numFmtId="49" fontId="6" fillId="0" borderId="4" xfId="0" applyNumberFormat="1" applyFont="1" applyFill="1" applyBorder="1" applyAlignment="1">
      <alignment horizontal="center"/>
    </xf>
    <xf numFmtId="49" fontId="6" fillId="0" borderId="15" xfId="0" applyNumberFormat="1" applyFont="1" applyFill="1" applyBorder="1" applyAlignment="1">
      <alignment horizontal="center"/>
    </xf>
    <xf numFmtId="49" fontId="6" fillId="0" borderId="44" xfId="0" applyNumberFormat="1" applyFont="1" applyFill="1" applyBorder="1" applyAlignment="1">
      <alignment horizontal="center"/>
    </xf>
    <xf numFmtId="177" fontId="1" fillId="0" borderId="4" xfId="0" applyNumberFormat="1" applyFont="1" applyBorder="1" applyAlignment="1"/>
    <xf numFmtId="0" fontId="0" fillId="0" borderId="44" xfId="0" applyBorder="1" applyAlignment="1"/>
    <xf numFmtId="2" fontId="4" fillId="3" borderId="41" xfId="0" applyNumberFormat="1" applyFont="1" applyFill="1" applyBorder="1" applyAlignment="1">
      <alignment horizontal="right"/>
    </xf>
  </cellXfs>
  <cellStyles count="1">
    <cellStyle name="표준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36"/>
  <sheetViews>
    <sheetView workbookViewId="0">
      <pane ySplit="8" topLeftCell="A9" activePane="bottomLeft" state="frozen"/>
      <selection activeCell="C46" sqref="C46"/>
      <selection pane="bottomLeft"/>
    </sheetView>
  </sheetViews>
  <sheetFormatPr defaultRowHeight="12.75"/>
  <cols>
    <col min="2" max="2" width="9.7109375" bestFit="1" customWidth="1"/>
    <col min="3" max="3" width="12.42578125" style="4" bestFit="1" customWidth="1"/>
    <col min="4" max="4" width="12" style="4" bestFit="1" customWidth="1"/>
    <col min="5" max="5" width="9.42578125" bestFit="1" customWidth="1"/>
    <col min="6" max="7" width="10.7109375" style="4" customWidth="1"/>
    <col min="8" max="8" width="10.7109375" customWidth="1"/>
    <col min="9" max="10" width="10.7109375" style="4" customWidth="1"/>
    <col min="11" max="11" width="10.7109375" customWidth="1"/>
    <col min="12" max="13" width="10.7109375" style="4" customWidth="1"/>
    <col min="14" max="14" width="10.7109375" customWidth="1"/>
    <col min="15" max="16" width="10.7109375" style="4" customWidth="1"/>
    <col min="17" max="17" width="10.7109375" customWidth="1"/>
    <col min="18" max="18" width="12.5703125" style="4" bestFit="1" customWidth="1"/>
    <col min="19" max="19" width="10" style="4" bestFit="1" customWidth="1"/>
    <col min="20" max="20" width="14.140625" bestFit="1" customWidth="1"/>
    <col min="21" max="21" width="12.5703125" style="4" bestFit="1" customWidth="1"/>
    <col min="22" max="22" width="10.5703125" bestFit="1" customWidth="1"/>
    <col min="23" max="23" width="11.28515625" bestFit="1" customWidth="1"/>
    <col min="24" max="24" width="14.140625" bestFit="1" customWidth="1"/>
    <col min="25" max="25" width="10.5703125" bestFit="1" customWidth="1"/>
  </cols>
  <sheetData>
    <row r="3" spans="1:25" ht="15.75">
      <c r="B3" s="6" t="s">
        <v>19</v>
      </c>
    </row>
    <row r="4" spans="1:25">
      <c r="B4" s="61" t="s">
        <v>32</v>
      </c>
    </row>
    <row r="6" spans="1:25" ht="13.5" thickBot="1">
      <c r="B6" s="1">
        <v>43405</v>
      </c>
    </row>
    <row r="7" spans="1:25" ht="13.5" thickBot="1">
      <c r="B7" s="60"/>
      <c r="C7" s="183" t="s">
        <v>0</v>
      </c>
      <c r="D7" s="184"/>
      <c r="E7" s="185"/>
      <c r="F7" s="183" t="s">
        <v>2</v>
      </c>
      <c r="G7" s="184"/>
      <c r="H7" s="185"/>
      <c r="I7" s="186" t="s">
        <v>24</v>
      </c>
      <c r="J7" s="187"/>
      <c r="K7" s="188"/>
      <c r="L7" s="186" t="s">
        <v>23</v>
      </c>
      <c r="M7" s="187"/>
      <c r="N7" s="188"/>
      <c r="O7" s="186" t="s">
        <v>22</v>
      </c>
      <c r="P7" s="187"/>
      <c r="Q7" s="188"/>
      <c r="R7" s="176" t="s">
        <v>4</v>
      </c>
      <c r="S7" s="178" t="s">
        <v>21</v>
      </c>
      <c r="T7" s="179"/>
      <c r="U7" s="180"/>
      <c r="V7" s="181" t="s">
        <v>5</v>
      </c>
      <c r="W7" s="182"/>
      <c r="X7" s="11" t="s">
        <v>18</v>
      </c>
      <c r="Y7" s="176" t="s">
        <v>20</v>
      </c>
    </row>
    <row r="8" spans="1:25" ht="13.5" thickBot="1">
      <c r="A8" s="3"/>
      <c r="B8" s="59"/>
      <c r="C8" s="57" t="s">
        <v>6</v>
      </c>
      <c r="D8" s="57" t="s">
        <v>7</v>
      </c>
      <c r="E8" s="58" t="s">
        <v>1</v>
      </c>
      <c r="F8" s="57" t="s">
        <v>6</v>
      </c>
      <c r="G8" s="57" t="s">
        <v>7</v>
      </c>
      <c r="H8" s="58" t="s">
        <v>1</v>
      </c>
      <c r="I8" s="57" t="s">
        <v>6</v>
      </c>
      <c r="J8" s="57" t="s">
        <v>7</v>
      </c>
      <c r="K8" s="58" t="s">
        <v>1</v>
      </c>
      <c r="L8" s="57" t="s">
        <v>6</v>
      </c>
      <c r="M8" s="57" t="s">
        <v>7</v>
      </c>
      <c r="N8" s="58" t="s">
        <v>1</v>
      </c>
      <c r="O8" s="57" t="s">
        <v>6</v>
      </c>
      <c r="P8" s="57" t="s">
        <v>7</v>
      </c>
      <c r="Q8" s="58" t="s">
        <v>1</v>
      </c>
      <c r="R8" s="177"/>
      <c r="S8" s="56" t="s">
        <v>10</v>
      </c>
      <c r="T8" s="55" t="s">
        <v>16</v>
      </c>
      <c r="U8" s="12" t="s">
        <v>17</v>
      </c>
      <c r="V8" s="54" t="s">
        <v>8</v>
      </c>
      <c r="W8" s="54" t="s">
        <v>9</v>
      </c>
      <c r="X8" s="13" t="s">
        <v>8</v>
      </c>
      <c r="Y8" s="177" t="s">
        <v>20</v>
      </c>
    </row>
    <row r="9" spans="1:25">
      <c r="B9" s="47">
        <v>43405</v>
      </c>
      <c r="C9" s="46">
        <v>6068</v>
      </c>
      <c r="D9" s="45">
        <v>6070</v>
      </c>
      <c r="E9" s="44">
        <f t="shared" ref="E9:E30" si="0">AVERAGE(C9:D9)</f>
        <v>6069</v>
      </c>
      <c r="F9" s="46">
        <v>6047</v>
      </c>
      <c r="G9" s="45">
        <v>6048</v>
      </c>
      <c r="H9" s="44">
        <f t="shared" ref="H9:H30" si="1">AVERAGE(F9:G9)</f>
        <v>6047.5</v>
      </c>
      <c r="I9" s="46">
        <v>6040</v>
      </c>
      <c r="J9" s="45">
        <v>6050</v>
      </c>
      <c r="K9" s="44">
        <f t="shared" ref="K9:K30" si="2">AVERAGE(I9:J9)</f>
        <v>6045</v>
      </c>
      <c r="L9" s="46">
        <v>6035</v>
      </c>
      <c r="M9" s="45">
        <v>6045</v>
      </c>
      <c r="N9" s="44">
        <f t="shared" ref="N9:N30" si="3">AVERAGE(L9:M9)</f>
        <v>6040</v>
      </c>
      <c r="O9" s="46">
        <v>6045</v>
      </c>
      <c r="P9" s="45">
        <v>6055</v>
      </c>
      <c r="Q9" s="44">
        <f t="shared" ref="Q9:Q30" si="4">AVERAGE(O9:P9)</f>
        <v>6050</v>
      </c>
      <c r="R9" s="52">
        <v>6070</v>
      </c>
      <c r="S9" s="51">
        <v>1.2910999999999999</v>
      </c>
      <c r="T9" s="53">
        <v>1.1388</v>
      </c>
      <c r="U9" s="50">
        <v>112.86</v>
      </c>
      <c r="V9" s="43">
        <v>4701.42</v>
      </c>
      <c r="W9" s="43">
        <v>4661.99</v>
      </c>
      <c r="X9" s="49">
        <f t="shared" ref="X9:X30" si="5">R9/T9</f>
        <v>5330.172110994029</v>
      </c>
      <c r="Y9" s="48">
        <v>1.2972999999999999</v>
      </c>
    </row>
    <row r="10" spans="1:25">
      <c r="B10" s="47">
        <v>43406</v>
      </c>
      <c r="C10" s="46">
        <v>6254</v>
      </c>
      <c r="D10" s="45">
        <v>6255</v>
      </c>
      <c r="E10" s="44">
        <f t="shared" si="0"/>
        <v>6254.5</v>
      </c>
      <c r="F10" s="46">
        <v>6232</v>
      </c>
      <c r="G10" s="45">
        <v>6232.5</v>
      </c>
      <c r="H10" s="44">
        <f t="shared" si="1"/>
        <v>6232.25</v>
      </c>
      <c r="I10" s="46">
        <v>6225</v>
      </c>
      <c r="J10" s="45">
        <v>6235</v>
      </c>
      <c r="K10" s="44">
        <f t="shared" si="2"/>
        <v>6230</v>
      </c>
      <c r="L10" s="46">
        <v>6220</v>
      </c>
      <c r="M10" s="45">
        <v>6230</v>
      </c>
      <c r="N10" s="44">
        <f t="shared" si="3"/>
        <v>6225</v>
      </c>
      <c r="O10" s="46">
        <v>6230</v>
      </c>
      <c r="P10" s="45">
        <v>6240</v>
      </c>
      <c r="Q10" s="44">
        <f t="shared" si="4"/>
        <v>6235</v>
      </c>
      <c r="R10" s="52">
        <v>6255</v>
      </c>
      <c r="S10" s="51">
        <v>1.2992999999999999</v>
      </c>
      <c r="T10" s="51">
        <v>1.1417999999999999</v>
      </c>
      <c r="U10" s="50">
        <v>112.97</v>
      </c>
      <c r="V10" s="43">
        <v>4814.13</v>
      </c>
      <c r="W10" s="43">
        <v>4774.3999999999996</v>
      </c>
      <c r="X10" s="49">
        <f t="shared" si="5"/>
        <v>5478.1923279033108</v>
      </c>
      <c r="Y10" s="48">
        <v>1.3053999999999999</v>
      </c>
    </row>
    <row r="11" spans="1:25">
      <c r="B11" s="47">
        <v>43409</v>
      </c>
      <c r="C11" s="46">
        <v>6238.5</v>
      </c>
      <c r="D11" s="45">
        <v>6239</v>
      </c>
      <c r="E11" s="44">
        <f t="shared" si="0"/>
        <v>6238.75</v>
      </c>
      <c r="F11" s="46">
        <v>6218</v>
      </c>
      <c r="G11" s="45">
        <v>6219</v>
      </c>
      <c r="H11" s="44">
        <f t="shared" si="1"/>
        <v>6218.5</v>
      </c>
      <c r="I11" s="46">
        <v>6205</v>
      </c>
      <c r="J11" s="45">
        <v>6215</v>
      </c>
      <c r="K11" s="44">
        <f t="shared" si="2"/>
        <v>6210</v>
      </c>
      <c r="L11" s="46">
        <v>6200</v>
      </c>
      <c r="M11" s="45">
        <v>6210</v>
      </c>
      <c r="N11" s="44">
        <f t="shared" si="3"/>
        <v>6205</v>
      </c>
      <c r="O11" s="46">
        <v>6210</v>
      </c>
      <c r="P11" s="45">
        <v>6220</v>
      </c>
      <c r="Q11" s="44">
        <f t="shared" si="4"/>
        <v>6215</v>
      </c>
      <c r="R11" s="52">
        <v>6239</v>
      </c>
      <c r="S11" s="51">
        <v>1.2978000000000001</v>
      </c>
      <c r="T11" s="51">
        <v>1.1368</v>
      </c>
      <c r="U11" s="50">
        <v>113.33</v>
      </c>
      <c r="V11" s="43">
        <v>4807.37</v>
      </c>
      <c r="W11" s="43">
        <v>4769.17</v>
      </c>
      <c r="X11" s="49">
        <f t="shared" si="5"/>
        <v>5488.2125263898661</v>
      </c>
      <c r="Y11" s="48">
        <v>1.304</v>
      </c>
    </row>
    <row r="12" spans="1:25">
      <c r="B12" s="47">
        <v>43410</v>
      </c>
      <c r="C12" s="46">
        <v>6204.5</v>
      </c>
      <c r="D12" s="45">
        <v>6205</v>
      </c>
      <c r="E12" s="44">
        <f t="shared" si="0"/>
        <v>6204.75</v>
      </c>
      <c r="F12" s="46">
        <v>6188</v>
      </c>
      <c r="G12" s="45">
        <v>6189</v>
      </c>
      <c r="H12" s="44">
        <f t="shared" si="1"/>
        <v>6188.5</v>
      </c>
      <c r="I12" s="46">
        <v>6185</v>
      </c>
      <c r="J12" s="45">
        <v>6195</v>
      </c>
      <c r="K12" s="44">
        <f t="shared" si="2"/>
        <v>6190</v>
      </c>
      <c r="L12" s="46">
        <v>6180</v>
      </c>
      <c r="M12" s="45">
        <v>6190</v>
      </c>
      <c r="N12" s="44">
        <f t="shared" si="3"/>
        <v>6185</v>
      </c>
      <c r="O12" s="46">
        <v>6190</v>
      </c>
      <c r="P12" s="45">
        <v>6200</v>
      </c>
      <c r="Q12" s="44">
        <f t="shared" si="4"/>
        <v>6195</v>
      </c>
      <c r="R12" s="52">
        <v>6205</v>
      </c>
      <c r="S12" s="51">
        <v>1.3073999999999999</v>
      </c>
      <c r="T12" s="51">
        <v>1.1419999999999999</v>
      </c>
      <c r="U12" s="50">
        <v>113.19</v>
      </c>
      <c r="V12" s="43">
        <v>4746.0600000000004</v>
      </c>
      <c r="W12" s="43">
        <v>4710.76</v>
      </c>
      <c r="X12" s="49">
        <f t="shared" si="5"/>
        <v>5433.4500875656749</v>
      </c>
      <c r="Y12" s="48">
        <v>1.3138000000000001</v>
      </c>
    </row>
    <row r="13" spans="1:25">
      <c r="B13" s="47">
        <v>43411</v>
      </c>
      <c r="C13" s="46">
        <v>6208</v>
      </c>
      <c r="D13" s="45">
        <v>6210</v>
      </c>
      <c r="E13" s="44">
        <f t="shared" si="0"/>
        <v>6209</v>
      </c>
      <c r="F13" s="46">
        <v>6193</v>
      </c>
      <c r="G13" s="45">
        <v>6194</v>
      </c>
      <c r="H13" s="44">
        <f t="shared" si="1"/>
        <v>6193.5</v>
      </c>
      <c r="I13" s="46">
        <v>6190</v>
      </c>
      <c r="J13" s="45">
        <v>6200</v>
      </c>
      <c r="K13" s="44">
        <f t="shared" si="2"/>
        <v>6195</v>
      </c>
      <c r="L13" s="46">
        <v>6185</v>
      </c>
      <c r="M13" s="45">
        <v>6195</v>
      </c>
      <c r="N13" s="44">
        <f t="shared" si="3"/>
        <v>6190</v>
      </c>
      <c r="O13" s="46">
        <v>6190</v>
      </c>
      <c r="P13" s="45">
        <v>6200</v>
      </c>
      <c r="Q13" s="44">
        <f t="shared" si="4"/>
        <v>6195</v>
      </c>
      <c r="R13" s="52">
        <v>6210</v>
      </c>
      <c r="S13" s="51">
        <v>1.3150999999999999</v>
      </c>
      <c r="T13" s="51">
        <v>1.149</v>
      </c>
      <c r="U13" s="50">
        <v>113.15</v>
      </c>
      <c r="V13" s="43">
        <v>4722.07</v>
      </c>
      <c r="W13" s="43">
        <v>4686.3900000000003</v>
      </c>
      <c r="X13" s="49">
        <f t="shared" si="5"/>
        <v>5404.6997389033941</v>
      </c>
      <c r="Y13" s="48">
        <v>1.3217000000000001</v>
      </c>
    </row>
    <row r="14" spans="1:25">
      <c r="B14" s="47">
        <v>43412</v>
      </c>
      <c r="C14" s="46">
        <v>6135</v>
      </c>
      <c r="D14" s="45">
        <v>6137</v>
      </c>
      <c r="E14" s="44">
        <f t="shared" si="0"/>
        <v>6136</v>
      </c>
      <c r="F14" s="46">
        <v>6115</v>
      </c>
      <c r="G14" s="45">
        <v>6116</v>
      </c>
      <c r="H14" s="44">
        <f t="shared" si="1"/>
        <v>6115.5</v>
      </c>
      <c r="I14" s="46">
        <v>6110</v>
      </c>
      <c r="J14" s="45">
        <v>6120</v>
      </c>
      <c r="K14" s="44">
        <f t="shared" si="2"/>
        <v>6115</v>
      </c>
      <c r="L14" s="46">
        <v>6105</v>
      </c>
      <c r="M14" s="45">
        <v>6115</v>
      </c>
      <c r="N14" s="44">
        <f t="shared" si="3"/>
        <v>6110</v>
      </c>
      <c r="O14" s="46">
        <v>6110</v>
      </c>
      <c r="P14" s="45">
        <v>6120</v>
      </c>
      <c r="Q14" s="44">
        <f t="shared" si="4"/>
        <v>6115</v>
      </c>
      <c r="R14" s="52">
        <v>6137</v>
      </c>
      <c r="S14" s="51">
        <v>1.3101</v>
      </c>
      <c r="T14" s="51">
        <v>1.1418999999999999</v>
      </c>
      <c r="U14" s="50">
        <v>113.68</v>
      </c>
      <c r="V14" s="43">
        <v>4684.38</v>
      </c>
      <c r="W14" s="43">
        <v>4645.3</v>
      </c>
      <c r="X14" s="49">
        <f t="shared" si="5"/>
        <v>5374.3760399334451</v>
      </c>
      <c r="Y14" s="48">
        <v>1.3166</v>
      </c>
    </row>
    <row r="15" spans="1:25">
      <c r="B15" s="47">
        <v>43413</v>
      </c>
      <c r="C15" s="46">
        <v>6087</v>
      </c>
      <c r="D15" s="45">
        <v>6088</v>
      </c>
      <c r="E15" s="44">
        <f t="shared" si="0"/>
        <v>6087.5</v>
      </c>
      <c r="F15" s="46">
        <v>6069</v>
      </c>
      <c r="G15" s="45">
        <v>6070</v>
      </c>
      <c r="H15" s="44">
        <f t="shared" si="1"/>
        <v>6069.5</v>
      </c>
      <c r="I15" s="46">
        <v>6060</v>
      </c>
      <c r="J15" s="45">
        <v>6070</v>
      </c>
      <c r="K15" s="44">
        <f t="shared" si="2"/>
        <v>6065</v>
      </c>
      <c r="L15" s="46">
        <v>6055</v>
      </c>
      <c r="M15" s="45">
        <v>6065</v>
      </c>
      <c r="N15" s="44">
        <f t="shared" si="3"/>
        <v>6060</v>
      </c>
      <c r="O15" s="46">
        <v>6060</v>
      </c>
      <c r="P15" s="45">
        <v>6070</v>
      </c>
      <c r="Q15" s="44">
        <f t="shared" si="4"/>
        <v>6065</v>
      </c>
      <c r="R15" s="52">
        <v>6088</v>
      </c>
      <c r="S15" s="51">
        <v>1.304</v>
      </c>
      <c r="T15" s="51">
        <v>1.1351</v>
      </c>
      <c r="U15" s="50">
        <v>113.86</v>
      </c>
      <c r="V15" s="43">
        <v>4668.71</v>
      </c>
      <c r="W15" s="43">
        <v>4632.17</v>
      </c>
      <c r="X15" s="49">
        <f t="shared" si="5"/>
        <v>5363.4041053651663</v>
      </c>
      <c r="Y15" s="48">
        <v>1.3104</v>
      </c>
    </row>
    <row r="16" spans="1:25">
      <c r="B16" s="47">
        <v>43416</v>
      </c>
      <c r="C16" s="46">
        <v>6083</v>
      </c>
      <c r="D16" s="45">
        <v>6083.5</v>
      </c>
      <c r="E16" s="44">
        <f t="shared" si="0"/>
        <v>6083.25</v>
      </c>
      <c r="F16" s="46">
        <v>6060</v>
      </c>
      <c r="G16" s="45">
        <v>6063</v>
      </c>
      <c r="H16" s="44">
        <f t="shared" si="1"/>
        <v>6061.5</v>
      </c>
      <c r="I16" s="46">
        <v>6045</v>
      </c>
      <c r="J16" s="45">
        <v>6055</v>
      </c>
      <c r="K16" s="44">
        <f t="shared" si="2"/>
        <v>6050</v>
      </c>
      <c r="L16" s="46">
        <v>6040</v>
      </c>
      <c r="M16" s="45">
        <v>6050</v>
      </c>
      <c r="N16" s="44">
        <f t="shared" si="3"/>
        <v>6045</v>
      </c>
      <c r="O16" s="46">
        <v>6045</v>
      </c>
      <c r="P16" s="45">
        <v>6055</v>
      </c>
      <c r="Q16" s="44">
        <f t="shared" si="4"/>
        <v>6050</v>
      </c>
      <c r="R16" s="52">
        <v>6083.5</v>
      </c>
      <c r="S16" s="51">
        <v>1.2873000000000001</v>
      </c>
      <c r="T16" s="51">
        <v>1.1273</v>
      </c>
      <c r="U16" s="50">
        <v>113.86</v>
      </c>
      <c r="V16" s="43">
        <v>4725.78</v>
      </c>
      <c r="W16" s="43">
        <v>4686.5600000000004</v>
      </c>
      <c r="X16" s="49">
        <f t="shared" si="5"/>
        <v>5396.5226647742393</v>
      </c>
      <c r="Y16" s="48">
        <v>1.2937000000000001</v>
      </c>
    </row>
    <row r="17" spans="2:25">
      <c r="B17" s="47">
        <v>43417</v>
      </c>
      <c r="C17" s="46">
        <v>6127</v>
      </c>
      <c r="D17" s="45">
        <v>6130</v>
      </c>
      <c r="E17" s="44">
        <f t="shared" si="0"/>
        <v>6128.5</v>
      </c>
      <c r="F17" s="46">
        <v>6105</v>
      </c>
      <c r="G17" s="45">
        <v>6106</v>
      </c>
      <c r="H17" s="44">
        <f t="shared" si="1"/>
        <v>6105.5</v>
      </c>
      <c r="I17" s="46">
        <v>6085</v>
      </c>
      <c r="J17" s="45">
        <v>6095</v>
      </c>
      <c r="K17" s="44">
        <f t="shared" si="2"/>
        <v>6090</v>
      </c>
      <c r="L17" s="46">
        <v>6080</v>
      </c>
      <c r="M17" s="45">
        <v>6090</v>
      </c>
      <c r="N17" s="44">
        <f t="shared" si="3"/>
        <v>6085</v>
      </c>
      <c r="O17" s="46">
        <v>6085</v>
      </c>
      <c r="P17" s="45">
        <v>6095</v>
      </c>
      <c r="Q17" s="44">
        <f t="shared" si="4"/>
        <v>6090</v>
      </c>
      <c r="R17" s="52">
        <v>6130</v>
      </c>
      <c r="S17" s="51">
        <v>1.2949999999999999</v>
      </c>
      <c r="T17" s="51">
        <v>1.1259999999999999</v>
      </c>
      <c r="U17" s="50">
        <v>113.95</v>
      </c>
      <c r="V17" s="43">
        <v>4733.59</v>
      </c>
      <c r="W17" s="43">
        <v>4691.51</v>
      </c>
      <c r="X17" s="49">
        <f t="shared" si="5"/>
        <v>5444.0497335701602</v>
      </c>
      <c r="Y17" s="48">
        <v>1.3015000000000001</v>
      </c>
    </row>
    <row r="18" spans="2:25">
      <c r="B18" s="47">
        <v>43418</v>
      </c>
      <c r="C18" s="46">
        <v>6105</v>
      </c>
      <c r="D18" s="45">
        <v>6106</v>
      </c>
      <c r="E18" s="44">
        <f t="shared" si="0"/>
        <v>6105.5</v>
      </c>
      <c r="F18" s="46">
        <v>6085</v>
      </c>
      <c r="G18" s="45">
        <v>6085.5</v>
      </c>
      <c r="H18" s="44">
        <f t="shared" si="1"/>
        <v>6085.25</v>
      </c>
      <c r="I18" s="46">
        <v>6060</v>
      </c>
      <c r="J18" s="45">
        <v>6070</v>
      </c>
      <c r="K18" s="44">
        <f t="shared" si="2"/>
        <v>6065</v>
      </c>
      <c r="L18" s="46">
        <v>6055</v>
      </c>
      <c r="M18" s="45">
        <v>6065</v>
      </c>
      <c r="N18" s="44">
        <f t="shared" si="3"/>
        <v>6060</v>
      </c>
      <c r="O18" s="46">
        <v>6065</v>
      </c>
      <c r="P18" s="45">
        <v>6075</v>
      </c>
      <c r="Q18" s="44">
        <f t="shared" si="4"/>
        <v>6070</v>
      </c>
      <c r="R18" s="52">
        <v>6106</v>
      </c>
      <c r="S18" s="51">
        <v>1.2975000000000001</v>
      </c>
      <c r="T18" s="51">
        <v>1.1283000000000001</v>
      </c>
      <c r="U18" s="50">
        <v>113.87</v>
      </c>
      <c r="V18" s="43">
        <v>4705.97</v>
      </c>
      <c r="W18" s="43">
        <v>4666.08</v>
      </c>
      <c r="X18" s="49">
        <f t="shared" si="5"/>
        <v>5411.6812904369399</v>
      </c>
      <c r="Y18" s="48">
        <v>1.3042</v>
      </c>
    </row>
    <row r="19" spans="2:25">
      <c r="B19" s="47">
        <v>43419</v>
      </c>
      <c r="C19" s="46">
        <v>6187</v>
      </c>
      <c r="D19" s="45">
        <v>6188</v>
      </c>
      <c r="E19" s="44">
        <f t="shared" si="0"/>
        <v>6187.5</v>
      </c>
      <c r="F19" s="46">
        <v>6170</v>
      </c>
      <c r="G19" s="45">
        <v>6175</v>
      </c>
      <c r="H19" s="44">
        <f t="shared" si="1"/>
        <v>6172.5</v>
      </c>
      <c r="I19" s="46">
        <v>6140</v>
      </c>
      <c r="J19" s="45">
        <v>6150</v>
      </c>
      <c r="K19" s="44">
        <f t="shared" si="2"/>
        <v>6145</v>
      </c>
      <c r="L19" s="46">
        <v>6130</v>
      </c>
      <c r="M19" s="45">
        <v>6140</v>
      </c>
      <c r="N19" s="44">
        <f t="shared" si="3"/>
        <v>6135</v>
      </c>
      <c r="O19" s="46">
        <v>6135</v>
      </c>
      <c r="P19" s="45">
        <v>6145</v>
      </c>
      <c r="Q19" s="44">
        <f t="shared" si="4"/>
        <v>6140</v>
      </c>
      <c r="R19" s="52">
        <v>6188</v>
      </c>
      <c r="S19" s="51">
        <v>1.2777000000000001</v>
      </c>
      <c r="T19" s="51">
        <v>1.1308</v>
      </c>
      <c r="U19" s="50">
        <v>113.41</v>
      </c>
      <c r="V19" s="43">
        <v>4843.08</v>
      </c>
      <c r="W19" s="43">
        <v>4809.1899999999996</v>
      </c>
      <c r="X19" s="49">
        <f t="shared" si="5"/>
        <v>5472.232048107534</v>
      </c>
      <c r="Y19" s="48">
        <v>1.284</v>
      </c>
    </row>
    <row r="20" spans="2:25">
      <c r="B20" s="47">
        <v>43420</v>
      </c>
      <c r="C20" s="46">
        <v>6180.5</v>
      </c>
      <c r="D20" s="45">
        <v>6181</v>
      </c>
      <c r="E20" s="44">
        <f t="shared" si="0"/>
        <v>6180.75</v>
      </c>
      <c r="F20" s="46">
        <v>6165</v>
      </c>
      <c r="G20" s="45">
        <v>6167</v>
      </c>
      <c r="H20" s="44">
        <f t="shared" si="1"/>
        <v>6166</v>
      </c>
      <c r="I20" s="46">
        <v>6130</v>
      </c>
      <c r="J20" s="45">
        <v>6140</v>
      </c>
      <c r="K20" s="44">
        <f t="shared" si="2"/>
        <v>6135</v>
      </c>
      <c r="L20" s="46">
        <v>6120</v>
      </c>
      <c r="M20" s="45">
        <v>6130</v>
      </c>
      <c r="N20" s="44">
        <f t="shared" si="3"/>
        <v>6125</v>
      </c>
      <c r="O20" s="46">
        <v>6125</v>
      </c>
      <c r="P20" s="45">
        <v>6135</v>
      </c>
      <c r="Q20" s="44">
        <f t="shared" si="4"/>
        <v>6130</v>
      </c>
      <c r="R20" s="52">
        <v>6181</v>
      </c>
      <c r="S20" s="51">
        <v>1.2843</v>
      </c>
      <c r="T20" s="51">
        <v>1.1337999999999999</v>
      </c>
      <c r="U20" s="50">
        <v>113.2</v>
      </c>
      <c r="V20" s="43">
        <v>4812.74</v>
      </c>
      <c r="W20" s="43">
        <v>4778.3999999999996</v>
      </c>
      <c r="X20" s="49">
        <f t="shared" si="5"/>
        <v>5451.5787616863645</v>
      </c>
      <c r="Y20" s="48">
        <v>1.2906</v>
      </c>
    </row>
    <row r="21" spans="2:25">
      <c r="B21" s="47">
        <v>43423</v>
      </c>
      <c r="C21" s="46">
        <v>6259</v>
      </c>
      <c r="D21" s="45">
        <v>6260</v>
      </c>
      <c r="E21" s="44">
        <f t="shared" si="0"/>
        <v>6259.5</v>
      </c>
      <c r="F21" s="46">
        <v>6240</v>
      </c>
      <c r="G21" s="45">
        <v>6245</v>
      </c>
      <c r="H21" s="44">
        <f t="shared" si="1"/>
        <v>6242.5</v>
      </c>
      <c r="I21" s="46">
        <v>6200</v>
      </c>
      <c r="J21" s="45">
        <v>6210</v>
      </c>
      <c r="K21" s="44">
        <f t="shared" si="2"/>
        <v>6205</v>
      </c>
      <c r="L21" s="46">
        <v>6180</v>
      </c>
      <c r="M21" s="45">
        <v>6190</v>
      </c>
      <c r="N21" s="44">
        <f t="shared" si="3"/>
        <v>6185</v>
      </c>
      <c r="O21" s="46">
        <v>6175</v>
      </c>
      <c r="P21" s="45">
        <v>6185</v>
      </c>
      <c r="Q21" s="44">
        <f t="shared" si="4"/>
        <v>6180</v>
      </c>
      <c r="R21" s="52">
        <v>6260</v>
      </c>
      <c r="S21" s="51">
        <v>1.2831999999999999</v>
      </c>
      <c r="T21" s="51">
        <v>1.1422000000000001</v>
      </c>
      <c r="U21" s="50">
        <v>112.79</v>
      </c>
      <c r="V21" s="43">
        <v>4878.43</v>
      </c>
      <c r="W21" s="43">
        <v>4843.71</v>
      </c>
      <c r="X21" s="49">
        <f t="shared" si="5"/>
        <v>5480.6513745403599</v>
      </c>
      <c r="Y21" s="48">
        <v>1.2892999999999999</v>
      </c>
    </row>
    <row r="22" spans="2:25">
      <c r="B22" s="47">
        <v>43424</v>
      </c>
      <c r="C22" s="46">
        <v>6260</v>
      </c>
      <c r="D22" s="45">
        <v>6262</v>
      </c>
      <c r="E22" s="44">
        <f t="shared" si="0"/>
        <v>6261</v>
      </c>
      <c r="F22" s="46">
        <v>6239</v>
      </c>
      <c r="G22" s="45">
        <v>6240</v>
      </c>
      <c r="H22" s="44">
        <f t="shared" si="1"/>
        <v>6239.5</v>
      </c>
      <c r="I22" s="46">
        <v>6180</v>
      </c>
      <c r="J22" s="45">
        <v>6190</v>
      </c>
      <c r="K22" s="44">
        <f t="shared" si="2"/>
        <v>6185</v>
      </c>
      <c r="L22" s="46">
        <v>6140</v>
      </c>
      <c r="M22" s="45">
        <v>6150</v>
      </c>
      <c r="N22" s="44">
        <f t="shared" si="3"/>
        <v>6145</v>
      </c>
      <c r="O22" s="46">
        <v>6130</v>
      </c>
      <c r="P22" s="45">
        <v>6140</v>
      </c>
      <c r="Q22" s="44">
        <f t="shared" si="4"/>
        <v>6135</v>
      </c>
      <c r="R22" s="52">
        <v>6262</v>
      </c>
      <c r="S22" s="51">
        <v>1.2841</v>
      </c>
      <c r="T22" s="51">
        <v>1.1417999999999999</v>
      </c>
      <c r="U22" s="50">
        <v>112.35</v>
      </c>
      <c r="V22" s="43">
        <v>4876.57</v>
      </c>
      <c r="W22" s="43">
        <v>4836.08</v>
      </c>
      <c r="X22" s="49">
        <f t="shared" si="5"/>
        <v>5484.3229987738659</v>
      </c>
      <c r="Y22" s="48">
        <v>1.2903</v>
      </c>
    </row>
    <row r="23" spans="2:25">
      <c r="B23" s="47">
        <v>43425</v>
      </c>
      <c r="C23" s="46">
        <v>6241</v>
      </c>
      <c r="D23" s="45">
        <v>6242</v>
      </c>
      <c r="E23" s="44">
        <f t="shared" si="0"/>
        <v>6241.5</v>
      </c>
      <c r="F23" s="46">
        <v>6217</v>
      </c>
      <c r="G23" s="45">
        <v>6218</v>
      </c>
      <c r="H23" s="44">
        <f t="shared" si="1"/>
        <v>6217.5</v>
      </c>
      <c r="I23" s="46">
        <v>6165</v>
      </c>
      <c r="J23" s="45">
        <v>6175</v>
      </c>
      <c r="K23" s="44">
        <f t="shared" si="2"/>
        <v>6170</v>
      </c>
      <c r="L23" s="46">
        <v>6125</v>
      </c>
      <c r="M23" s="45">
        <v>6135</v>
      </c>
      <c r="N23" s="44">
        <f t="shared" si="3"/>
        <v>6130</v>
      </c>
      <c r="O23" s="46">
        <v>6115</v>
      </c>
      <c r="P23" s="45">
        <v>6125</v>
      </c>
      <c r="Q23" s="44">
        <f t="shared" si="4"/>
        <v>6120</v>
      </c>
      <c r="R23" s="52">
        <v>6242</v>
      </c>
      <c r="S23" s="51">
        <v>1.2809999999999999</v>
      </c>
      <c r="T23" s="51">
        <v>1.1411</v>
      </c>
      <c r="U23" s="50">
        <v>113.06</v>
      </c>
      <c r="V23" s="43">
        <v>4872.76</v>
      </c>
      <c r="W23" s="43">
        <v>4830.26</v>
      </c>
      <c r="X23" s="49">
        <f t="shared" si="5"/>
        <v>5470.1603715712909</v>
      </c>
      <c r="Y23" s="48">
        <v>1.2873000000000001</v>
      </c>
    </row>
    <row r="24" spans="2:25">
      <c r="B24" s="47">
        <v>43426</v>
      </c>
      <c r="C24" s="46">
        <v>6245</v>
      </c>
      <c r="D24" s="45">
        <v>6246</v>
      </c>
      <c r="E24" s="44">
        <f t="shared" si="0"/>
        <v>6245.5</v>
      </c>
      <c r="F24" s="46">
        <v>6223</v>
      </c>
      <c r="G24" s="45">
        <v>6224</v>
      </c>
      <c r="H24" s="44">
        <f t="shared" si="1"/>
        <v>6223.5</v>
      </c>
      <c r="I24" s="46">
        <v>6165</v>
      </c>
      <c r="J24" s="45">
        <v>6175</v>
      </c>
      <c r="K24" s="44">
        <f t="shared" si="2"/>
        <v>6170</v>
      </c>
      <c r="L24" s="46">
        <v>6120</v>
      </c>
      <c r="M24" s="45">
        <v>6130</v>
      </c>
      <c r="N24" s="44">
        <f t="shared" si="3"/>
        <v>6125</v>
      </c>
      <c r="O24" s="46">
        <v>6110</v>
      </c>
      <c r="P24" s="45">
        <v>6120</v>
      </c>
      <c r="Q24" s="44">
        <f t="shared" si="4"/>
        <v>6115</v>
      </c>
      <c r="R24" s="52">
        <v>6246</v>
      </c>
      <c r="S24" s="51">
        <v>1.2883</v>
      </c>
      <c r="T24" s="51">
        <v>1.1406000000000001</v>
      </c>
      <c r="U24" s="50">
        <v>112.96</v>
      </c>
      <c r="V24" s="43">
        <v>4848.25</v>
      </c>
      <c r="W24" s="43">
        <v>4808.03</v>
      </c>
      <c r="X24" s="49">
        <f t="shared" si="5"/>
        <v>5476.065228826933</v>
      </c>
      <c r="Y24" s="48">
        <v>1.2945</v>
      </c>
    </row>
    <row r="25" spans="2:25">
      <c r="B25" s="47">
        <v>43427</v>
      </c>
      <c r="C25" s="46">
        <v>6209</v>
      </c>
      <c r="D25" s="45">
        <v>6210</v>
      </c>
      <c r="E25" s="44">
        <f t="shared" si="0"/>
        <v>6209.5</v>
      </c>
      <c r="F25" s="46">
        <v>6187</v>
      </c>
      <c r="G25" s="45">
        <v>6188</v>
      </c>
      <c r="H25" s="44">
        <f t="shared" si="1"/>
        <v>6187.5</v>
      </c>
      <c r="I25" s="46">
        <v>6140</v>
      </c>
      <c r="J25" s="45">
        <v>6150</v>
      </c>
      <c r="K25" s="44">
        <f t="shared" si="2"/>
        <v>6145</v>
      </c>
      <c r="L25" s="46">
        <v>6110</v>
      </c>
      <c r="M25" s="45">
        <v>6120</v>
      </c>
      <c r="N25" s="44">
        <f t="shared" si="3"/>
        <v>6115</v>
      </c>
      <c r="O25" s="46">
        <v>6095</v>
      </c>
      <c r="P25" s="45">
        <v>6105</v>
      </c>
      <c r="Q25" s="44">
        <f t="shared" si="4"/>
        <v>6100</v>
      </c>
      <c r="R25" s="52">
        <v>6210</v>
      </c>
      <c r="S25" s="51">
        <v>1.2826</v>
      </c>
      <c r="T25" s="51">
        <v>1.135</v>
      </c>
      <c r="U25" s="50">
        <v>112.85</v>
      </c>
      <c r="V25" s="43">
        <v>4841.7299999999996</v>
      </c>
      <c r="W25" s="43">
        <v>4801.74</v>
      </c>
      <c r="X25" s="49">
        <f t="shared" si="5"/>
        <v>5471.3656387665196</v>
      </c>
      <c r="Y25" s="48">
        <v>1.2887</v>
      </c>
    </row>
    <row r="26" spans="2:25">
      <c r="B26" s="47">
        <v>43430</v>
      </c>
      <c r="C26" s="46">
        <v>6245</v>
      </c>
      <c r="D26" s="45">
        <v>6246</v>
      </c>
      <c r="E26" s="44">
        <f t="shared" si="0"/>
        <v>6245.5</v>
      </c>
      <c r="F26" s="46">
        <v>6218</v>
      </c>
      <c r="G26" s="45">
        <v>6219</v>
      </c>
      <c r="H26" s="44">
        <f t="shared" si="1"/>
        <v>6218.5</v>
      </c>
      <c r="I26" s="46">
        <v>6170</v>
      </c>
      <c r="J26" s="45">
        <v>6180</v>
      </c>
      <c r="K26" s="44">
        <f t="shared" si="2"/>
        <v>6175</v>
      </c>
      <c r="L26" s="46">
        <v>6135</v>
      </c>
      <c r="M26" s="45">
        <v>6145</v>
      </c>
      <c r="N26" s="44">
        <f t="shared" si="3"/>
        <v>6140</v>
      </c>
      <c r="O26" s="46">
        <v>6105</v>
      </c>
      <c r="P26" s="45">
        <v>6115</v>
      </c>
      <c r="Q26" s="44">
        <f t="shared" si="4"/>
        <v>6110</v>
      </c>
      <c r="R26" s="52">
        <v>6246</v>
      </c>
      <c r="S26" s="51">
        <v>1.2847</v>
      </c>
      <c r="T26" s="51">
        <v>1.1355999999999999</v>
      </c>
      <c r="U26" s="50">
        <v>113.24</v>
      </c>
      <c r="V26" s="43">
        <v>4861.84</v>
      </c>
      <c r="W26" s="43">
        <v>4817.9399999999996</v>
      </c>
      <c r="X26" s="49">
        <f t="shared" si="5"/>
        <v>5500.1761183515328</v>
      </c>
      <c r="Y26" s="48">
        <v>1.2907999999999999</v>
      </c>
    </row>
    <row r="27" spans="2:25">
      <c r="B27" s="47">
        <v>43431</v>
      </c>
      <c r="C27" s="46">
        <v>6168.5</v>
      </c>
      <c r="D27" s="45">
        <v>6169.5</v>
      </c>
      <c r="E27" s="44">
        <f t="shared" si="0"/>
        <v>6169</v>
      </c>
      <c r="F27" s="46">
        <v>6135.5</v>
      </c>
      <c r="G27" s="45">
        <v>6136.5</v>
      </c>
      <c r="H27" s="44">
        <f t="shared" si="1"/>
        <v>6136</v>
      </c>
      <c r="I27" s="46">
        <v>6095</v>
      </c>
      <c r="J27" s="45">
        <v>6105</v>
      </c>
      <c r="K27" s="44">
        <f t="shared" si="2"/>
        <v>6100</v>
      </c>
      <c r="L27" s="46">
        <v>6065</v>
      </c>
      <c r="M27" s="45">
        <v>6075</v>
      </c>
      <c r="N27" s="44">
        <f t="shared" si="3"/>
        <v>6070</v>
      </c>
      <c r="O27" s="46">
        <v>6035</v>
      </c>
      <c r="P27" s="45">
        <v>6045</v>
      </c>
      <c r="Q27" s="44">
        <f t="shared" si="4"/>
        <v>6040</v>
      </c>
      <c r="R27" s="52">
        <v>6169.5</v>
      </c>
      <c r="S27" s="51">
        <v>1.2756000000000001</v>
      </c>
      <c r="T27" s="51">
        <v>1.1327</v>
      </c>
      <c r="U27" s="50">
        <v>113.59</v>
      </c>
      <c r="V27" s="43">
        <v>4836.55</v>
      </c>
      <c r="W27" s="43">
        <v>4788.16</v>
      </c>
      <c r="X27" s="49">
        <f t="shared" si="5"/>
        <v>5446.7202260086515</v>
      </c>
      <c r="Y27" s="48">
        <v>1.2816000000000001</v>
      </c>
    </row>
    <row r="28" spans="2:25">
      <c r="B28" s="47">
        <v>43432</v>
      </c>
      <c r="C28" s="46">
        <v>6197</v>
      </c>
      <c r="D28" s="45">
        <v>6198</v>
      </c>
      <c r="E28" s="44">
        <f t="shared" si="0"/>
        <v>6197.5</v>
      </c>
      <c r="F28" s="46">
        <v>6155</v>
      </c>
      <c r="G28" s="45">
        <v>6157</v>
      </c>
      <c r="H28" s="44">
        <f t="shared" si="1"/>
        <v>6156</v>
      </c>
      <c r="I28" s="46">
        <v>6115</v>
      </c>
      <c r="J28" s="45">
        <v>6125</v>
      </c>
      <c r="K28" s="44">
        <f t="shared" si="2"/>
        <v>6120</v>
      </c>
      <c r="L28" s="46">
        <v>6085</v>
      </c>
      <c r="M28" s="45">
        <v>6095</v>
      </c>
      <c r="N28" s="44">
        <f t="shared" si="3"/>
        <v>6090</v>
      </c>
      <c r="O28" s="46">
        <v>6055</v>
      </c>
      <c r="P28" s="45">
        <v>6065</v>
      </c>
      <c r="Q28" s="44">
        <f t="shared" si="4"/>
        <v>6060</v>
      </c>
      <c r="R28" s="52">
        <v>6198</v>
      </c>
      <c r="S28" s="51">
        <v>1.2791999999999999</v>
      </c>
      <c r="T28" s="51">
        <v>1.1289</v>
      </c>
      <c r="U28" s="50">
        <v>113.82</v>
      </c>
      <c r="V28" s="43">
        <v>4845.22</v>
      </c>
      <c r="W28" s="43">
        <v>4791.07</v>
      </c>
      <c r="X28" s="49">
        <f t="shared" si="5"/>
        <v>5490.3002923199574</v>
      </c>
      <c r="Y28" s="48">
        <v>1.2850999999999999</v>
      </c>
    </row>
    <row r="29" spans="2:25">
      <c r="B29" s="47">
        <v>43433</v>
      </c>
      <c r="C29" s="46">
        <v>6280</v>
      </c>
      <c r="D29" s="45">
        <v>6282</v>
      </c>
      <c r="E29" s="44">
        <f t="shared" si="0"/>
        <v>6281</v>
      </c>
      <c r="F29" s="46">
        <v>6240</v>
      </c>
      <c r="G29" s="45">
        <v>6241</v>
      </c>
      <c r="H29" s="44">
        <f t="shared" si="1"/>
        <v>6240.5</v>
      </c>
      <c r="I29" s="46">
        <v>6195</v>
      </c>
      <c r="J29" s="45">
        <v>6205</v>
      </c>
      <c r="K29" s="44">
        <f t="shared" si="2"/>
        <v>6200</v>
      </c>
      <c r="L29" s="46">
        <v>6155</v>
      </c>
      <c r="M29" s="45">
        <v>6165</v>
      </c>
      <c r="N29" s="44">
        <f t="shared" si="3"/>
        <v>6160</v>
      </c>
      <c r="O29" s="46">
        <v>6125</v>
      </c>
      <c r="P29" s="45">
        <v>6135</v>
      </c>
      <c r="Q29" s="44">
        <f t="shared" si="4"/>
        <v>6130</v>
      </c>
      <c r="R29" s="52">
        <v>6282</v>
      </c>
      <c r="S29" s="51">
        <v>1.2775000000000001</v>
      </c>
      <c r="T29" s="51">
        <v>1.1387</v>
      </c>
      <c r="U29" s="50">
        <v>113.27</v>
      </c>
      <c r="V29" s="43">
        <v>4917.42</v>
      </c>
      <c r="W29" s="43">
        <v>4862.49</v>
      </c>
      <c r="X29" s="49">
        <f t="shared" si="5"/>
        <v>5516.8174233775353</v>
      </c>
      <c r="Y29" s="48">
        <v>1.2835000000000001</v>
      </c>
    </row>
    <row r="30" spans="2:25">
      <c r="B30" s="47">
        <v>43434</v>
      </c>
      <c r="C30" s="46">
        <v>6237</v>
      </c>
      <c r="D30" s="45">
        <v>6238</v>
      </c>
      <c r="E30" s="44">
        <f t="shared" si="0"/>
        <v>6237.5</v>
      </c>
      <c r="F30" s="46">
        <v>6200</v>
      </c>
      <c r="G30" s="45">
        <v>6202</v>
      </c>
      <c r="H30" s="44">
        <f t="shared" si="1"/>
        <v>6201</v>
      </c>
      <c r="I30" s="46">
        <v>6155</v>
      </c>
      <c r="J30" s="45">
        <v>6165</v>
      </c>
      <c r="K30" s="44">
        <f t="shared" si="2"/>
        <v>6160</v>
      </c>
      <c r="L30" s="46">
        <v>6120</v>
      </c>
      <c r="M30" s="45">
        <v>6130</v>
      </c>
      <c r="N30" s="44">
        <f t="shared" si="3"/>
        <v>6125</v>
      </c>
      <c r="O30" s="46">
        <v>6090</v>
      </c>
      <c r="P30" s="45">
        <v>6100</v>
      </c>
      <c r="Q30" s="44">
        <f t="shared" si="4"/>
        <v>6095</v>
      </c>
      <c r="R30" s="52">
        <v>6238</v>
      </c>
      <c r="S30" s="51">
        <v>1.2757000000000001</v>
      </c>
      <c r="T30" s="51">
        <v>1.1366000000000001</v>
      </c>
      <c r="U30" s="50">
        <v>113.54</v>
      </c>
      <c r="V30" s="43">
        <v>4889.8599999999997</v>
      </c>
      <c r="W30" s="43">
        <v>4838.51</v>
      </c>
      <c r="X30" s="49">
        <f t="shared" si="5"/>
        <v>5488.2984339257428</v>
      </c>
      <c r="Y30" s="48">
        <v>1.2818000000000001</v>
      </c>
    </row>
    <row r="31" spans="2:25" s="10" customFormat="1">
      <c r="B31" s="42" t="s">
        <v>11</v>
      </c>
      <c r="C31" s="41">
        <f>ROUND(AVERAGE(C9:C30),2)</f>
        <v>6191.77</v>
      </c>
      <c r="D31" s="40">
        <f>ROUND(AVERAGE(D9:D30),2)</f>
        <v>6193</v>
      </c>
      <c r="E31" s="39">
        <f>ROUND(AVERAGE(C31:D31),2)</f>
        <v>6192.39</v>
      </c>
      <c r="F31" s="41">
        <f>ROUND(AVERAGE(F9:F30),2)</f>
        <v>6168.25</v>
      </c>
      <c r="G31" s="40">
        <f>ROUND(AVERAGE(G9:G30),2)</f>
        <v>6169.8</v>
      </c>
      <c r="H31" s="39">
        <f>ROUND(AVERAGE(F31:G31),2)</f>
        <v>6169.03</v>
      </c>
      <c r="I31" s="41">
        <f>ROUND(AVERAGE(I9:I30),2)</f>
        <v>6138.86</v>
      </c>
      <c r="J31" s="40">
        <f>ROUND(AVERAGE(J9:J30),2)</f>
        <v>6148.86</v>
      </c>
      <c r="K31" s="39">
        <f>ROUND(AVERAGE(I31:J31),2)</f>
        <v>6143.86</v>
      </c>
      <c r="L31" s="41">
        <f>ROUND(AVERAGE(L9:L30),2)</f>
        <v>6120</v>
      </c>
      <c r="M31" s="40">
        <f>ROUND(AVERAGE(M9:M30),2)</f>
        <v>6130</v>
      </c>
      <c r="N31" s="39">
        <f>ROUND(AVERAGE(L31:M31),2)</f>
        <v>6125</v>
      </c>
      <c r="O31" s="41">
        <f>ROUND(AVERAGE(O9:O30),2)</f>
        <v>6114.77</v>
      </c>
      <c r="P31" s="40">
        <f>ROUND(AVERAGE(P9:P30),2)</f>
        <v>6124.77</v>
      </c>
      <c r="Q31" s="39">
        <f>ROUND(AVERAGE(O31:P31),2)</f>
        <v>6119.77</v>
      </c>
      <c r="R31" s="38">
        <f>ROUND(AVERAGE(R9:R30),2)</f>
        <v>6193</v>
      </c>
      <c r="S31" s="37">
        <f>ROUND(AVERAGE(S9:S30),4)</f>
        <v>1.2899</v>
      </c>
      <c r="T31" s="36">
        <f>ROUND(AVERAGE(T9:T30),4)</f>
        <v>1.1366000000000001</v>
      </c>
      <c r="U31" s="175">
        <f>ROUND(AVERAGE(U9:U30),2)</f>
        <v>113.31</v>
      </c>
      <c r="V31" s="35">
        <f>AVERAGE(V9:V30)</f>
        <v>4801.5422727272717</v>
      </c>
      <c r="W31" s="35">
        <f>AVERAGE(W9:W30)</f>
        <v>4760.4504545454547</v>
      </c>
      <c r="X31" s="35">
        <f>AVERAGE(X9:X30)</f>
        <v>5448.7931610042042</v>
      </c>
      <c r="Y31" s="34">
        <f>AVERAGE(Y9:Y30)</f>
        <v>1.2961863636363637</v>
      </c>
    </row>
    <row r="32" spans="2:25" s="5" customFormat="1">
      <c r="B32" s="33" t="s">
        <v>12</v>
      </c>
      <c r="C32" s="32">
        <f t="shared" ref="C32:Y32" si="6">MAX(C9:C30)</f>
        <v>6280</v>
      </c>
      <c r="D32" s="31">
        <f t="shared" si="6"/>
        <v>6282</v>
      </c>
      <c r="E32" s="30">
        <f t="shared" si="6"/>
        <v>6281</v>
      </c>
      <c r="F32" s="32">
        <f t="shared" si="6"/>
        <v>6240</v>
      </c>
      <c r="G32" s="31">
        <f t="shared" si="6"/>
        <v>6245</v>
      </c>
      <c r="H32" s="30">
        <f t="shared" si="6"/>
        <v>6242.5</v>
      </c>
      <c r="I32" s="32">
        <f t="shared" si="6"/>
        <v>6225</v>
      </c>
      <c r="J32" s="31">
        <f t="shared" si="6"/>
        <v>6235</v>
      </c>
      <c r="K32" s="30">
        <f t="shared" si="6"/>
        <v>6230</v>
      </c>
      <c r="L32" s="32">
        <f t="shared" si="6"/>
        <v>6220</v>
      </c>
      <c r="M32" s="31">
        <f t="shared" si="6"/>
        <v>6230</v>
      </c>
      <c r="N32" s="30">
        <f t="shared" si="6"/>
        <v>6225</v>
      </c>
      <c r="O32" s="32">
        <f t="shared" si="6"/>
        <v>6230</v>
      </c>
      <c r="P32" s="31">
        <f t="shared" si="6"/>
        <v>6240</v>
      </c>
      <c r="Q32" s="30">
        <f t="shared" si="6"/>
        <v>6235</v>
      </c>
      <c r="R32" s="29">
        <f t="shared" si="6"/>
        <v>6282</v>
      </c>
      <c r="S32" s="28">
        <f t="shared" si="6"/>
        <v>1.3150999999999999</v>
      </c>
      <c r="T32" s="27">
        <f t="shared" si="6"/>
        <v>1.149</v>
      </c>
      <c r="U32" s="26">
        <f t="shared" si="6"/>
        <v>113.95</v>
      </c>
      <c r="V32" s="25">
        <f t="shared" si="6"/>
        <v>4917.42</v>
      </c>
      <c r="W32" s="25">
        <f t="shared" si="6"/>
        <v>4862.49</v>
      </c>
      <c r="X32" s="25">
        <f t="shared" si="6"/>
        <v>5516.8174233775353</v>
      </c>
      <c r="Y32" s="24">
        <f t="shared" si="6"/>
        <v>1.3217000000000001</v>
      </c>
    </row>
    <row r="33" spans="2:25" s="5" customFormat="1" ht="13.5" thickBot="1">
      <c r="B33" s="23" t="s">
        <v>13</v>
      </c>
      <c r="C33" s="22">
        <f t="shared" ref="C33:Y33" si="7">MIN(C9:C30)</f>
        <v>6068</v>
      </c>
      <c r="D33" s="21">
        <f t="shared" si="7"/>
        <v>6070</v>
      </c>
      <c r="E33" s="20">
        <f t="shared" si="7"/>
        <v>6069</v>
      </c>
      <c r="F33" s="22">
        <f t="shared" si="7"/>
        <v>6047</v>
      </c>
      <c r="G33" s="21">
        <f t="shared" si="7"/>
        <v>6048</v>
      </c>
      <c r="H33" s="20">
        <f t="shared" si="7"/>
        <v>6047.5</v>
      </c>
      <c r="I33" s="22">
        <f t="shared" si="7"/>
        <v>6040</v>
      </c>
      <c r="J33" s="21">
        <f t="shared" si="7"/>
        <v>6050</v>
      </c>
      <c r="K33" s="20">
        <f t="shared" si="7"/>
        <v>6045</v>
      </c>
      <c r="L33" s="22">
        <f t="shared" si="7"/>
        <v>6035</v>
      </c>
      <c r="M33" s="21">
        <f t="shared" si="7"/>
        <v>6045</v>
      </c>
      <c r="N33" s="20">
        <f t="shared" si="7"/>
        <v>6040</v>
      </c>
      <c r="O33" s="22">
        <f t="shared" si="7"/>
        <v>6035</v>
      </c>
      <c r="P33" s="21">
        <f t="shared" si="7"/>
        <v>6045</v>
      </c>
      <c r="Q33" s="20">
        <f t="shared" si="7"/>
        <v>6040</v>
      </c>
      <c r="R33" s="19">
        <f t="shared" si="7"/>
        <v>6070</v>
      </c>
      <c r="S33" s="18">
        <f t="shared" si="7"/>
        <v>1.2756000000000001</v>
      </c>
      <c r="T33" s="17">
        <f t="shared" si="7"/>
        <v>1.1259999999999999</v>
      </c>
      <c r="U33" s="16">
        <f t="shared" si="7"/>
        <v>112.35</v>
      </c>
      <c r="V33" s="15">
        <f t="shared" si="7"/>
        <v>4668.71</v>
      </c>
      <c r="W33" s="15">
        <f t="shared" si="7"/>
        <v>4632.17</v>
      </c>
      <c r="X33" s="15">
        <f t="shared" si="7"/>
        <v>5330.172110994029</v>
      </c>
      <c r="Y33" s="14">
        <f t="shared" si="7"/>
        <v>1.2816000000000001</v>
      </c>
    </row>
    <row r="35" spans="2:25">
      <c r="B35" s="7" t="s">
        <v>14</v>
      </c>
      <c r="C35" s="9"/>
      <c r="D35" s="9"/>
      <c r="E35" s="8"/>
      <c r="F35" s="9"/>
      <c r="G35" s="9"/>
      <c r="H35" s="8"/>
      <c r="I35" s="9"/>
      <c r="J35" s="9"/>
      <c r="K35" s="8"/>
      <c r="L35" s="9"/>
      <c r="M35" s="9"/>
      <c r="N35" s="8"/>
    </row>
    <row r="36" spans="2:25">
      <c r="B36" s="7" t="s">
        <v>15</v>
      </c>
      <c r="C36" s="9"/>
      <c r="D36" s="9"/>
      <c r="E36" s="8"/>
      <c r="F36" s="9"/>
      <c r="G36" s="9"/>
      <c r="H36" s="8"/>
      <c r="I36" s="9"/>
      <c r="J36" s="9"/>
      <c r="K36" s="8"/>
      <c r="L36" s="9"/>
      <c r="M36" s="9"/>
      <c r="N36" s="8"/>
    </row>
  </sheetData>
  <mergeCells count="9">
    <mergeCell ref="R7:R8"/>
    <mergeCell ref="S7:U7"/>
    <mergeCell ref="V7:W7"/>
    <mergeCell ref="Y7:Y8"/>
    <mergeCell ref="C7:E7"/>
    <mergeCell ref="F7:H7"/>
    <mergeCell ref="I7:K7"/>
    <mergeCell ref="L7:N7"/>
    <mergeCell ref="O7:Q7"/>
  </mergeCells>
  <phoneticPr fontId="7" type="noConversion"/>
  <printOptions horizontalCentered="1" verticalCentered="1" gridLines="1" gridLinesSet="0"/>
  <pageMargins left="0.19685039370078741" right="0.19685039370078741" top="0.98425196850393704" bottom="0.98425196850393704" header="0.51181102362204722" footer="0.51181102362204722"/>
  <pageSetup paperSize="9" scale="96" orientation="landscape" horizontalDpi="204" verticalDpi="196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3:S36"/>
  <sheetViews>
    <sheetView workbookViewId="0">
      <pane ySplit="8" topLeftCell="A9" activePane="bottomLeft" state="frozen"/>
      <selection activeCell="C46" sqref="C46"/>
      <selection pane="bottomLeft"/>
    </sheetView>
  </sheetViews>
  <sheetFormatPr defaultRowHeight="12.75"/>
  <cols>
    <col min="2" max="2" width="9.7109375" bestFit="1" customWidth="1"/>
    <col min="3" max="3" width="12.42578125" style="4" bestFit="1" customWidth="1"/>
    <col min="4" max="4" width="12" style="4" bestFit="1" customWidth="1"/>
    <col min="5" max="5" width="9.42578125" bestFit="1" customWidth="1"/>
    <col min="6" max="7" width="10.7109375" style="4" customWidth="1"/>
    <col min="8" max="8" width="10.7109375" customWidth="1"/>
    <col min="9" max="10" width="10.7109375" style="4" customWidth="1"/>
    <col min="11" max="11" width="10.7109375" customWidth="1"/>
    <col min="12" max="12" width="12.5703125" style="4" bestFit="1" customWidth="1"/>
    <col min="13" max="13" width="10" style="4" bestFit="1" customWidth="1"/>
    <col min="14" max="14" width="14.140625" bestFit="1" customWidth="1"/>
    <col min="15" max="15" width="12.5703125" style="4" bestFit="1" customWidth="1"/>
    <col min="16" max="16" width="10.5703125" bestFit="1" customWidth="1"/>
    <col min="17" max="17" width="11.28515625" bestFit="1" customWidth="1"/>
    <col min="18" max="18" width="14.140625" bestFit="1" customWidth="1"/>
    <col min="19" max="19" width="10.5703125" bestFit="1" customWidth="1"/>
  </cols>
  <sheetData>
    <row r="3" spans="1:19" ht="15.75">
      <c r="B3" s="6" t="s">
        <v>19</v>
      </c>
    </row>
    <row r="4" spans="1:19">
      <c r="B4" s="61" t="s">
        <v>33</v>
      </c>
    </row>
    <row r="6" spans="1:19" ht="13.5" thickBot="1">
      <c r="B6" s="1">
        <v>43405</v>
      </c>
    </row>
    <row r="7" spans="1:19" ht="13.5" thickBot="1">
      <c r="B7" s="60"/>
      <c r="C7" s="183" t="s">
        <v>0</v>
      </c>
      <c r="D7" s="184"/>
      <c r="E7" s="185"/>
      <c r="F7" s="183" t="s">
        <v>2</v>
      </c>
      <c r="G7" s="184"/>
      <c r="H7" s="185"/>
      <c r="I7" s="186" t="s">
        <v>3</v>
      </c>
      <c r="J7" s="187"/>
      <c r="K7" s="188"/>
      <c r="L7" s="176" t="s">
        <v>4</v>
      </c>
      <c r="M7" s="178" t="s">
        <v>21</v>
      </c>
      <c r="N7" s="179"/>
      <c r="O7" s="180"/>
      <c r="P7" s="181" t="s">
        <v>5</v>
      </c>
      <c r="Q7" s="182"/>
      <c r="R7" s="11" t="s">
        <v>18</v>
      </c>
      <c r="S7" s="176" t="s">
        <v>20</v>
      </c>
    </row>
    <row r="8" spans="1:19" ht="13.5" thickBot="1">
      <c r="A8" s="3"/>
      <c r="B8" s="59"/>
      <c r="C8" s="57" t="s">
        <v>6</v>
      </c>
      <c r="D8" s="57" t="s">
        <v>7</v>
      </c>
      <c r="E8" s="58" t="s">
        <v>1</v>
      </c>
      <c r="F8" s="57" t="s">
        <v>6</v>
      </c>
      <c r="G8" s="57" t="s">
        <v>7</v>
      </c>
      <c r="H8" s="58" t="s">
        <v>1</v>
      </c>
      <c r="I8" s="57" t="s">
        <v>6</v>
      </c>
      <c r="J8" s="57" t="s">
        <v>7</v>
      </c>
      <c r="K8" s="58" t="s">
        <v>1</v>
      </c>
      <c r="L8" s="177"/>
      <c r="M8" s="56" t="s">
        <v>10</v>
      </c>
      <c r="N8" s="55" t="s">
        <v>16</v>
      </c>
      <c r="O8" s="12" t="s">
        <v>17</v>
      </c>
      <c r="P8" s="54" t="s">
        <v>8</v>
      </c>
      <c r="Q8" s="54" t="s">
        <v>9</v>
      </c>
      <c r="R8" s="13" t="s">
        <v>8</v>
      </c>
      <c r="S8" s="177" t="s">
        <v>20</v>
      </c>
    </row>
    <row r="9" spans="1:19">
      <c r="B9" s="47">
        <v>43405</v>
      </c>
      <c r="C9" s="46">
        <v>24000</v>
      </c>
      <c r="D9" s="45">
        <v>26000</v>
      </c>
      <c r="E9" s="44">
        <f t="shared" ref="E9:E30" si="0">AVERAGE(C9:D9)</f>
        <v>25000</v>
      </c>
      <c r="F9" s="46">
        <v>24000</v>
      </c>
      <c r="G9" s="45">
        <v>26000</v>
      </c>
      <c r="H9" s="44">
        <f t="shared" ref="H9:H30" si="1">AVERAGE(F9:G9)</f>
        <v>25000</v>
      </c>
      <c r="I9" s="46">
        <v>24955</v>
      </c>
      <c r="J9" s="45">
        <v>25955</v>
      </c>
      <c r="K9" s="44">
        <f t="shared" ref="K9:K30" si="2">AVERAGE(I9:J9)</f>
        <v>25455</v>
      </c>
      <c r="L9" s="52">
        <v>26000</v>
      </c>
      <c r="M9" s="51">
        <v>1.2910999999999999</v>
      </c>
      <c r="N9" s="53">
        <v>1.1388</v>
      </c>
      <c r="O9" s="50">
        <v>112.86</v>
      </c>
      <c r="P9" s="43">
        <v>20137.87</v>
      </c>
      <c r="Q9" s="43">
        <v>20041.62</v>
      </c>
      <c r="R9" s="49">
        <f t="shared" ref="R9:R30" si="3">L9/N9</f>
        <v>22831.050228310502</v>
      </c>
      <c r="S9" s="48">
        <v>1.2972999999999999</v>
      </c>
    </row>
    <row r="10" spans="1:19">
      <c r="B10" s="47">
        <v>43406</v>
      </c>
      <c r="C10" s="46">
        <v>24000</v>
      </c>
      <c r="D10" s="45">
        <v>26000</v>
      </c>
      <c r="E10" s="44">
        <f t="shared" si="0"/>
        <v>25000</v>
      </c>
      <c r="F10" s="46">
        <v>24000</v>
      </c>
      <c r="G10" s="45">
        <v>26000</v>
      </c>
      <c r="H10" s="44">
        <f t="shared" si="1"/>
        <v>25000</v>
      </c>
      <c r="I10" s="46">
        <v>24955</v>
      </c>
      <c r="J10" s="45">
        <v>25955</v>
      </c>
      <c r="K10" s="44">
        <f t="shared" si="2"/>
        <v>25455</v>
      </c>
      <c r="L10" s="52">
        <v>26000</v>
      </c>
      <c r="M10" s="51">
        <v>1.2992999999999999</v>
      </c>
      <c r="N10" s="51">
        <v>1.1417999999999999</v>
      </c>
      <c r="O10" s="50">
        <v>112.97</v>
      </c>
      <c r="P10" s="43">
        <v>20010.78</v>
      </c>
      <c r="Q10" s="43">
        <v>19917.27</v>
      </c>
      <c r="R10" s="49">
        <f t="shared" si="3"/>
        <v>22771.063233490982</v>
      </c>
      <c r="S10" s="48">
        <v>1.3053999999999999</v>
      </c>
    </row>
    <row r="11" spans="1:19">
      <c r="B11" s="47">
        <v>43409</v>
      </c>
      <c r="C11" s="46">
        <v>24000</v>
      </c>
      <c r="D11" s="45">
        <v>26000</v>
      </c>
      <c r="E11" s="44">
        <f t="shared" si="0"/>
        <v>25000</v>
      </c>
      <c r="F11" s="46">
        <v>24000</v>
      </c>
      <c r="G11" s="45">
        <v>26000</v>
      </c>
      <c r="H11" s="44">
        <f t="shared" si="1"/>
        <v>25000</v>
      </c>
      <c r="I11" s="46">
        <v>24955</v>
      </c>
      <c r="J11" s="45">
        <v>25955</v>
      </c>
      <c r="K11" s="44">
        <f t="shared" si="2"/>
        <v>25455</v>
      </c>
      <c r="L11" s="52">
        <v>26000</v>
      </c>
      <c r="M11" s="51">
        <v>1.2978000000000001</v>
      </c>
      <c r="N11" s="51">
        <v>1.1368</v>
      </c>
      <c r="O11" s="50">
        <v>113.33</v>
      </c>
      <c r="P11" s="43">
        <v>20033.900000000001</v>
      </c>
      <c r="Q11" s="43">
        <v>19938.650000000001</v>
      </c>
      <c r="R11" s="49">
        <f t="shared" si="3"/>
        <v>22871.21745249824</v>
      </c>
      <c r="S11" s="48">
        <v>1.304</v>
      </c>
    </row>
    <row r="12" spans="1:19">
      <c r="B12" s="47">
        <v>43410</v>
      </c>
      <c r="C12" s="46">
        <v>24000</v>
      </c>
      <c r="D12" s="45">
        <v>26000</v>
      </c>
      <c r="E12" s="44">
        <f t="shared" si="0"/>
        <v>25000</v>
      </c>
      <c r="F12" s="46">
        <v>24000</v>
      </c>
      <c r="G12" s="45">
        <v>26000</v>
      </c>
      <c r="H12" s="44">
        <f t="shared" si="1"/>
        <v>25000</v>
      </c>
      <c r="I12" s="46">
        <v>24950</v>
      </c>
      <c r="J12" s="45">
        <v>25950</v>
      </c>
      <c r="K12" s="44">
        <f t="shared" si="2"/>
        <v>25450</v>
      </c>
      <c r="L12" s="52">
        <v>26000</v>
      </c>
      <c r="M12" s="51">
        <v>1.3073999999999999</v>
      </c>
      <c r="N12" s="51">
        <v>1.1419999999999999</v>
      </c>
      <c r="O12" s="50">
        <v>113.19</v>
      </c>
      <c r="P12" s="43">
        <v>19886.8</v>
      </c>
      <c r="Q12" s="43">
        <v>19789.919999999998</v>
      </c>
      <c r="R12" s="49">
        <f t="shared" si="3"/>
        <v>22767.075306479863</v>
      </c>
      <c r="S12" s="48">
        <v>1.3138000000000001</v>
      </c>
    </row>
    <row r="13" spans="1:19">
      <c r="B13" s="47">
        <v>43411</v>
      </c>
      <c r="C13" s="46">
        <v>24000</v>
      </c>
      <c r="D13" s="45">
        <v>26000</v>
      </c>
      <c r="E13" s="44">
        <f t="shared" si="0"/>
        <v>25000</v>
      </c>
      <c r="F13" s="46">
        <v>24000</v>
      </c>
      <c r="G13" s="45">
        <v>26000</v>
      </c>
      <c r="H13" s="44">
        <f t="shared" si="1"/>
        <v>25000</v>
      </c>
      <c r="I13" s="46">
        <v>24950</v>
      </c>
      <c r="J13" s="45">
        <v>25950</v>
      </c>
      <c r="K13" s="44">
        <f t="shared" si="2"/>
        <v>25450</v>
      </c>
      <c r="L13" s="52">
        <v>26000</v>
      </c>
      <c r="M13" s="51">
        <v>1.3150999999999999</v>
      </c>
      <c r="N13" s="51">
        <v>1.149</v>
      </c>
      <c r="O13" s="50">
        <v>113.15</v>
      </c>
      <c r="P13" s="43">
        <v>19770.36</v>
      </c>
      <c r="Q13" s="43">
        <v>19671.64</v>
      </c>
      <c r="R13" s="49">
        <f t="shared" si="3"/>
        <v>22628.372497824195</v>
      </c>
      <c r="S13" s="48">
        <v>1.3217000000000001</v>
      </c>
    </row>
    <row r="14" spans="1:19">
      <c r="B14" s="47">
        <v>43412</v>
      </c>
      <c r="C14" s="46">
        <v>24000</v>
      </c>
      <c r="D14" s="45">
        <v>26000</v>
      </c>
      <c r="E14" s="44">
        <f t="shared" si="0"/>
        <v>25000</v>
      </c>
      <c r="F14" s="46">
        <v>24000</v>
      </c>
      <c r="G14" s="45">
        <v>26000</v>
      </c>
      <c r="H14" s="44">
        <f t="shared" si="1"/>
        <v>25000</v>
      </c>
      <c r="I14" s="46">
        <v>24950</v>
      </c>
      <c r="J14" s="45">
        <v>25950</v>
      </c>
      <c r="K14" s="44">
        <f t="shared" si="2"/>
        <v>25450</v>
      </c>
      <c r="L14" s="52">
        <v>26000</v>
      </c>
      <c r="M14" s="51">
        <v>1.3101</v>
      </c>
      <c r="N14" s="51">
        <v>1.1418999999999999</v>
      </c>
      <c r="O14" s="50">
        <v>113.68</v>
      </c>
      <c r="P14" s="43">
        <v>19845.810000000001</v>
      </c>
      <c r="Q14" s="43">
        <v>19747.84</v>
      </c>
      <c r="R14" s="49">
        <f t="shared" si="3"/>
        <v>22769.069095367373</v>
      </c>
      <c r="S14" s="48">
        <v>1.3166</v>
      </c>
    </row>
    <row r="15" spans="1:19">
      <c r="B15" s="47">
        <v>43413</v>
      </c>
      <c r="C15" s="46">
        <v>24000</v>
      </c>
      <c r="D15" s="45">
        <v>26000</v>
      </c>
      <c r="E15" s="44">
        <f t="shared" si="0"/>
        <v>25000</v>
      </c>
      <c r="F15" s="46">
        <v>24000</v>
      </c>
      <c r="G15" s="45">
        <v>26000</v>
      </c>
      <c r="H15" s="44">
        <f t="shared" si="1"/>
        <v>25000</v>
      </c>
      <c r="I15" s="46">
        <v>24950</v>
      </c>
      <c r="J15" s="45">
        <v>25950</v>
      </c>
      <c r="K15" s="44">
        <f t="shared" si="2"/>
        <v>25450</v>
      </c>
      <c r="L15" s="52">
        <v>26000</v>
      </c>
      <c r="M15" s="51">
        <v>1.304</v>
      </c>
      <c r="N15" s="51">
        <v>1.1351</v>
      </c>
      <c r="O15" s="50">
        <v>113.86</v>
      </c>
      <c r="P15" s="43">
        <v>19938.650000000001</v>
      </c>
      <c r="Q15" s="43">
        <v>19841.27</v>
      </c>
      <c r="R15" s="49">
        <f t="shared" si="3"/>
        <v>22905.470883622587</v>
      </c>
      <c r="S15" s="48">
        <v>1.3104</v>
      </c>
    </row>
    <row r="16" spans="1:19">
      <c r="B16" s="47">
        <v>43416</v>
      </c>
      <c r="C16" s="46">
        <v>24000</v>
      </c>
      <c r="D16" s="45">
        <v>26000</v>
      </c>
      <c r="E16" s="44">
        <f t="shared" si="0"/>
        <v>25000</v>
      </c>
      <c r="F16" s="46">
        <v>24000</v>
      </c>
      <c r="G16" s="45">
        <v>26000</v>
      </c>
      <c r="H16" s="44">
        <f t="shared" si="1"/>
        <v>25000</v>
      </c>
      <c r="I16" s="46">
        <v>24945</v>
      </c>
      <c r="J16" s="45">
        <v>25945</v>
      </c>
      <c r="K16" s="44">
        <f t="shared" si="2"/>
        <v>25445</v>
      </c>
      <c r="L16" s="52">
        <v>26000</v>
      </c>
      <c r="M16" s="51">
        <v>1.2873000000000001</v>
      </c>
      <c r="N16" s="51">
        <v>1.1273</v>
      </c>
      <c r="O16" s="50">
        <v>113.86</v>
      </c>
      <c r="P16" s="43">
        <v>20197.310000000001</v>
      </c>
      <c r="Q16" s="43">
        <v>20097.400000000001</v>
      </c>
      <c r="R16" s="49">
        <f t="shared" si="3"/>
        <v>23063.958130045241</v>
      </c>
      <c r="S16" s="48">
        <v>1.2937000000000001</v>
      </c>
    </row>
    <row r="17" spans="2:19">
      <c r="B17" s="47">
        <v>43417</v>
      </c>
      <c r="C17" s="46">
        <v>24000</v>
      </c>
      <c r="D17" s="45">
        <v>26000</v>
      </c>
      <c r="E17" s="44">
        <f t="shared" si="0"/>
        <v>25000</v>
      </c>
      <c r="F17" s="46">
        <v>24000</v>
      </c>
      <c r="G17" s="45">
        <v>26000</v>
      </c>
      <c r="H17" s="44">
        <f t="shared" si="1"/>
        <v>25000</v>
      </c>
      <c r="I17" s="46">
        <v>24945</v>
      </c>
      <c r="J17" s="45">
        <v>25945</v>
      </c>
      <c r="K17" s="44">
        <f t="shared" si="2"/>
        <v>25445</v>
      </c>
      <c r="L17" s="52">
        <v>26000</v>
      </c>
      <c r="M17" s="51">
        <v>1.2949999999999999</v>
      </c>
      <c r="N17" s="51">
        <v>1.1259999999999999</v>
      </c>
      <c r="O17" s="50">
        <v>113.95</v>
      </c>
      <c r="P17" s="43">
        <v>20077.22</v>
      </c>
      <c r="Q17" s="43">
        <v>19976.95</v>
      </c>
      <c r="R17" s="49">
        <f t="shared" si="3"/>
        <v>23090.586145648314</v>
      </c>
      <c r="S17" s="48">
        <v>1.3015000000000001</v>
      </c>
    </row>
    <row r="18" spans="2:19">
      <c r="B18" s="47">
        <v>43418</v>
      </c>
      <c r="C18" s="46">
        <v>24000</v>
      </c>
      <c r="D18" s="45">
        <v>26000</v>
      </c>
      <c r="E18" s="44">
        <f t="shared" si="0"/>
        <v>25000</v>
      </c>
      <c r="F18" s="46">
        <v>24000</v>
      </c>
      <c r="G18" s="45">
        <v>26000</v>
      </c>
      <c r="H18" s="44">
        <f t="shared" si="1"/>
        <v>25000</v>
      </c>
      <c r="I18" s="46">
        <v>24940</v>
      </c>
      <c r="J18" s="45">
        <v>25940</v>
      </c>
      <c r="K18" s="44">
        <f t="shared" si="2"/>
        <v>25440</v>
      </c>
      <c r="L18" s="52">
        <v>26000</v>
      </c>
      <c r="M18" s="51">
        <v>1.2975000000000001</v>
      </c>
      <c r="N18" s="51">
        <v>1.1283000000000001</v>
      </c>
      <c r="O18" s="50">
        <v>113.87</v>
      </c>
      <c r="P18" s="43">
        <v>20038.54</v>
      </c>
      <c r="Q18" s="43">
        <v>19935.59</v>
      </c>
      <c r="R18" s="49">
        <f t="shared" si="3"/>
        <v>23043.516795178584</v>
      </c>
      <c r="S18" s="48">
        <v>1.3042</v>
      </c>
    </row>
    <row r="19" spans="2:19">
      <c r="B19" s="47">
        <v>43419</v>
      </c>
      <c r="C19" s="46">
        <v>24000</v>
      </c>
      <c r="D19" s="45">
        <v>26000</v>
      </c>
      <c r="E19" s="44">
        <f t="shared" si="0"/>
        <v>25000</v>
      </c>
      <c r="F19" s="46">
        <v>24000</v>
      </c>
      <c r="G19" s="45">
        <v>26000</v>
      </c>
      <c r="H19" s="44">
        <f t="shared" si="1"/>
        <v>25000</v>
      </c>
      <c r="I19" s="46">
        <v>24940</v>
      </c>
      <c r="J19" s="45">
        <v>25940</v>
      </c>
      <c r="K19" s="44">
        <f t="shared" si="2"/>
        <v>25440</v>
      </c>
      <c r="L19" s="52">
        <v>26000</v>
      </c>
      <c r="M19" s="51">
        <v>1.2777000000000001</v>
      </c>
      <c r="N19" s="51">
        <v>1.1308</v>
      </c>
      <c r="O19" s="50">
        <v>113.41</v>
      </c>
      <c r="P19" s="43">
        <v>20349.060000000001</v>
      </c>
      <c r="Q19" s="43">
        <v>20249.22</v>
      </c>
      <c r="R19" s="49">
        <f t="shared" si="3"/>
        <v>22992.571630703926</v>
      </c>
      <c r="S19" s="48">
        <v>1.284</v>
      </c>
    </row>
    <row r="20" spans="2:19">
      <c r="B20" s="47">
        <v>43420</v>
      </c>
      <c r="C20" s="46">
        <v>24000</v>
      </c>
      <c r="D20" s="45">
        <v>26000</v>
      </c>
      <c r="E20" s="44">
        <f t="shared" si="0"/>
        <v>25000</v>
      </c>
      <c r="F20" s="46">
        <v>24000</v>
      </c>
      <c r="G20" s="45">
        <v>26000</v>
      </c>
      <c r="H20" s="44">
        <f t="shared" si="1"/>
        <v>25000</v>
      </c>
      <c r="I20" s="46">
        <v>24940</v>
      </c>
      <c r="J20" s="45">
        <v>25940</v>
      </c>
      <c r="K20" s="44">
        <f t="shared" si="2"/>
        <v>25440</v>
      </c>
      <c r="L20" s="52">
        <v>26000</v>
      </c>
      <c r="M20" s="51">
        <v>1.2843</v>
      </c>
      <c r="N20" s="51">
        <v>1.1337999999999999</v>
      </c>
      <c r="O20" s="50">
        <v>113.2</v>
      </c>
      <c r="P20" s="43">
        <v>20244.490000000002</v>
      </c>
      <c r="Q20" s="43">
        <v>20145.669999999998</v>
      </c>
      <c r="R20" s="49">
        <f t="shared" si="3"/>
        <v>22931.733991885696</v>
      </c>
      <c r="S20" s="48">
        <v>1.2906</v>
      </c>
    </row>
    <row r="21" spans="2:19">
      <c r="B21" s="47">
        <v>43423</v>
      </c>
      <c r="C21" s="46">
        <v>24000</v>
      </c>
      <c r="D21" s="45">
        <v>26000</v>
      </c>
      <c r="E21" s="44">
        <f t="shared" si="0"/>
        <v>25000</v>
      </c>
      <c r="F21" s="46">
        <v>24000</v>
      </c>
      <c r="G21" s="45">
        <v>26000</v>
      </c>
      <c r="H21" s="44">
        <f t="shared" si="1"/>
        <v>25000</v>
      </c>
      <c r="I21" s="46">
        <v>24935</v>
      </c>
      <c r="J21" s="45">
        <v>25935</v>
      </c>
      <c r="K21" s="44">
        <f t="shared" si="2"/>
        <v>25435</v>
      </c>
      <c r="L21" s="52">
        <v>26000</v>
      </c>
      <c r="M21" s="51">
        <v>1.2831999999999999</v>
      </c>
      <c r="N21" s="51">
        <v>1.1422000000000001</v>
      </c>
      <c r="O21" s="50">
        <v>112.79</v>
      </c>
      <c r="P21" s="43">
        <v>20261.849999999999</v>
      </c>
      <c r="Q21" s="43">
        <v>20165.98</v>
      </c>
      <c r="R21" s="49">
        <f t="shared" si="3"/>
        <v>22763.088776046225</v>
      </c>
      <c r="S21" s="48">
        <v>1.2892999999999999</v>
      </c>
    </row>
    <row r="22" spans="2:19">
      <c r="B22" s="47">
        <v>43424</v>
      </c>
      <c r="C22" s="46">
        <v>24000</v>
      </c>
      <c r="D22" s="45">
        <v>26000</v>
      </c>
      <c r="E22" s="44">
        <f t="shared" si="0"/>
        <v>25000</v>
      </c>
      <c r="F22" s="46">
        <v>24000</v>
      </c>
      <c r="G22" s="45">
        <v>26000</v>
      </c>
      <c r="H22" s="44">
        <f t="shared" si="1"/>
        <v>25000</v>
      </c>
      <c r="I22" s="46">
        <v>24935</v>
      </c>
      <c r="J22" s="45">
        <v>25935</v>
      </c>
      <c r="K22" s="44">
        <f t="shared" si="2"/>
        <v>25435</v>
      </c>
      <c r="L22" s="52">
        <v>26000</v>
      </c>
      <c r="M22" s="51">
        <v>1.2841</v>
      </c>
      <c r="N22" s="51">
        <v>1.1417999999999999</v>
      </c>
      <c r="O22" s="50">
        <v>112.35</v>
      </c>
      <c r="P22" s="43">
        <v>20247.64</v>
      </c>
      <c r="Q22" s="43">
        <v>20150.349999999999</v>
      </c>
      <c r="R22" s="49">
        <f t="shared" si="3"/>
        <v>22771.063233490982</v>
      </c>
      <c r="S22" s="48">
        <v>1.2903</v>
      </c>
    </row>
    <row r="23" spans="2:19">
      <c r="B23" s="47">
        <v>43425</v>
      </c>
      <c r="C23" s="46">
        <v>24000</v>
      </c>
      <c r="D23" s="45">
        <v>26000</v>
      </c>
      <c r="E23" s="44">
        <f t="shared" si="0"/>
        <v>25000</v>
      </c>
      <c r="F23" s="46">
        <v>24000</v>
      </c>
      <c r="G23" s="45">
        <v>26000</v>
      </c>
      <c r="H23" s="44">
        <f t="shared" si="1"/>
        <v>25000</v>
      </c>
      <c r="I23" s="46">
        <v>24935</v>
      </c>
      <c r="J23" s="45">
        <v>25935</v>
      </c>
      <c r="K23" s="44">
        <f t="shared" si="2"/>
        <v>25435</v>
      </c>
      <c r="L23" s="52">
        <v>26000</v>
      </c>
      <c r="M23" s="51">
        <v>1.2809999999999999</v>
      </c>
      <c r="N23" s="51">
        <v>1.1411</v>
      </c>
      <c r="O23" s="50">
        <v>113.06</v>
      </c>
      <c r="P23" s="43">
        <v>20296.64</v>
      </c>
      <c r="Q23" s="43">
        <v>20197.310000000001</v>
      </c>
      <c r="R23" s="49">
        <f t="shared" si="3"/>
        <v>22785.031986679518</v>
      </c>
      <c r="S23" s="48">
        <v>1.2873000000000001</v>
      </c>
    </row>
    <row r="24" spans="2:19">
      <c r="B24" s="47">
        <v>43426</v>
      </c>
      <c r="C24" s="46">
        <v>24000</v>
      </c>
      <c r="D24" s="45">
        <v>26000</v>
      </c>
      <c r="E24" s="44">
        <f t="shared" si="0"/>
        <v>25000</v>
      </c>
      <c r="F24" s="46">
        <v>24000</v>
      </c>
      <c r="G24" s="45">
        <v>26000</v>
      </c>
      <c r="H24" s="44">
        <f t="shared" si="1"/>
        <v>25000</v>
      </c>
      <c r="I24" s="46">
        <v>24930</v>
      </c>
      <c r="J24" s="45">
        <v>25930</v>
      </c>
      <c r="K24" s="44">
        <f t="shared" si="2"/>
        <v>25430</v>
      </c>
      <c r="L24" s="52">
        <v>26000</v>
      </c>
      <c r="M24" s="51">
        <v>1.2883</v>
      </c>
      <c r="N24" s="51">
        <v>1.1406000000000001</v>
      </c>
      <c r="O24" s="50">
        <v>112.96</v>
      </c>
      <c r="P24" s="43">
        <v>20181.63</v>
      </c>
      <c r="Q24" s="43">
        <v>20084.97</v>
      </c>
      <c r="R24" s="49">
        <f t="shared" si="3"/>
        <v>22795.020164825528</v>
      </c>
      <c r="S24" s="48">
        <v>1.2945</v>
      </c>
    </row>
    <row r="25" spans="2:19">
      <c r="B25" s="47">
        <v>43427</v>
      </c>
      <c r="C25" s="46">
        <v>24000</v>
      </c>
      <c r="D25" s="45">
        <v>26000</v>
      </c>
      <c r="E25" s="44">
        <f t="shared" si="0"/>
        <v>25000</v>
      </c>
      <c r="F25" s="46">
        <v>24000</v>
      </c>
      <c r="G25" s="45">
        <v>26000</v>
      </c>
      <c r="H25" s="44">
        <f t="shared" si="1"/>
        <v>25000</v>
      </c>
      <c r="I25" s="46">
        <v>24930</v>
      </c>
      <c r="J25" s="45">
        <v>25930</v>
      </c>
      <c r="K25" s="44">
        <f t="shared" si="2"/>
        <v>25430</v>
      </c>
      <c r="L25" s="52">
        <v>26000</v>
      </c>
      <c r="M25" s="51">
        <v>1.2826</v>
      </c>
      <c r="N25" s="51">
        <v>1.135</v>
      </c>
      <c r="O25" s="50">
        <v>112.85</v>
      </c>
      <c r="P25" s="43">
        <v>20271.32</v>
      </c>
      <c r="Q25" s="43">
        <v>20175.37</v>
      </c>
      <c r="R25" s="49">
        <f t="shared" si="3"/>
        <v>22907.488986784141</v>
      </c>
      <c r="S25" s="48">
        <v>1.2887</v>
      </c>
    </row>
    <row r="26" spans="2:19">
      <c r="B26" s="47">
        <v>43430</v>
      </c>
      <c r="C26" s="46">
        <v>24000</v>
      </c>
      <c r="D26" s="45">
        <v>26000</v>
      </c>
      <c r="E26" s="44">
        <f t="shared" si="0"/>
        <v>25000</v>
      </c>
      <c r="F26" s="46">
        <v>24000</v>
      </c>
      <c r="G26" s="45">
        <v>26000</v>
      </c>
      <c r="H26" s="44">
        <f t="shared" si="1"/>
        <v>25000</v>
      </c>
      <c r="I26" s="46">
        <v>24925</v>
      </c>
      <c r="J26" s="45">
        <v>25925</v>
      </c>
      <c r="K26" s="44">
        <f t="shared" si="2"/>
        <v>25425</v>
      </c>
      <c r="L26" s="52">
        <v>26000</v>
      </c>
      <c r="M26" s="51">
        <v>1.2847</v>
      </c>
      <c r="N26" s="51">
        <v>1.1355999999999999</v>
      </c>
      <c r="O26" s="50">
        <v>113.24</v>
      </c>
      <c r="P26" s="43">
        <v>20238.189999999999</v>
      </c>
      <c r="Q26" s="43">
        <v>20142.55</v>
      </c>
      <c r="R26" s="49">
        <f t="shared" si="3"/>
        <v>22895.385699189857</v>
      </c>
      <c r="S26" s="48">
        <v>1.2907999999999999</v>
      </c>
    </row>
    <row r="27" spans="2:19">
      <c r="B27" s="47">
        <v>43431</v>
      </c>
      <c r="C27" s="46">
        <v>24000</v>
      </c>
      <c r="D27" s="45">
        <v>26000</v>
      </c>
      <c r="E27" s="44">
        <f t="shared" si="0"/>
        <v>25000</v>
      </c>
      <c r="F27" s="46">
        <v>24000</v>
      </c>
      <c r="G27" s="45">
        <v>26000</v>
      </c>
      <c r="H27" s="44">
        <f t="shared" si="1"/>
        <v>25000</v>
      </c>
      <c r="I27" s="46">
        <v>24925</v>
      </c>
      <c r="J27" s="45">
        <v>25925</v>
      </c>
      <c r="K27" s="44">
        <f t="shared" si="2"/>
        <v>25425</v>
      </c>
      <c r="L27" s="52">
        <v>26000</v>
      </c>
      <c r="M27" s="51">
        <v>1.2756000000000001</v>
      </c>
      <c r="N27" s="51">
        <v>1.1327</v>
      </c>
      <c r="O27" s="50">
        <v>113.59</v>
      </c>
      <c r="P27" s="43">
        <v>20382.57</v>
      </c>
      <c r="Q27" s="43">
        <v>20287.14</v>
      </c>
      <c r="R27" s="49">
        <f t="shared" si="3"/>
        <v>22954.003707954445</v>
      </c>
      <c r="S27" s="48">
        <v>1.2816000000000001</v>
      </c>
    </row>
    <row r="28" spans="2:19">
      <c r="B28" s="47">
        <v>43432</v>
      </c>
      <c r="C28" s="46">
        <v>24000</v>
      </c>
      <c r="D28" s="45">
        <v>26000</v>
      </c>
      <c r="E28" s="44">
        <f t="shared" si="0"/>
        <v>25000</v>
      </c>
      <c r="F28" s="46">
        <v>24000</v>
      </c>
      <c r="G28" s="45">
        <v>26000</v>
      </c>
      <c r="H28" s="44">
        <f t="shared" si="1"/>
        <v>25000</v>
      </c>
      <c r="I28" s="46">
        <v>24925</v>
      </c>
      <c r="J28" s="45">
        <v>25925</v>
      </c>
      <c r="K28" s="44">
        <f t="shared" si="2"/>
        <v>25425</v>
      </c>
      <c r="L28" s="52">
        <v>26000</v>
      </c>
      <c r="M28" s="51">
        <v>1.2791999999999999</v>
      </c>
      <c r="N28" s="51">
        <v>1.1289</v>
      </c>
      <c r="O28" s="50">
        <v>113.82</v>
      </c>
      <c r="P28" s="43">
        <v>20325.2</v>
      </c>
      <c r="Q28" s="43">
        <v>20231.89</v>
      </c>
      <c r="R28" s="49">
        <f t="shared" si="3"/>
        <v>23031.269377269909</v>
      </c>
      <c r="S28" s="48">
        <v>1.2850999999999999</v>
      </c>
    </row>
    <row r="29" spans="2:19">
      <c r="B29" s="47">
        <v>43433</v>
      </c>
      <c r="C29" s="46">
        <v>24000</v>
      </c>
      <c r="D29" s="45">
        <v>26000</v>
      </c>
      <c r="E29" s="44">
        <f t="shared" si="0"/>
        <v>25000</v>
      </c>
      <c r="F29" s="46">
        <v>24000</v>
      </c>
      <c r="G29" s="45">
        <v>26000</v>
      </c>
      <c r="H29" s="44">
        <f t="shared" si="1"/>
        <v>25000</v>
      </c>
      <c r="I29" s="46">
        <v>24925</v>
      </c>
      <c r="J29" s="45">
        <v>25925</v>
      </c>
      <c r="K29" s="44">
        <f t="shared" si="2"/>
        <v>25425</v>
      </c>
      <c r="L29" s="52">
        <v>26000</v>
      </c>
      <c r="M29" s="51">
        <v>1.2775000000000001</v>
      </c>
      <c r="N29" s="51">
        <v>1.1387</v>
      </c>
      <c r="O29" s="50">
        <v>113.27</v>
      </c>
      <c r="P29" s="43">
        <v>20352.25</v>
      </c>
      <c r="Q29" s="43">
        <v>20257.11</v>
      </c>
      <c r="R29" s="49">
        <f t="shared" si="3"/>
        <v>22833.055238429788</v>
      </c>
      <c r="S29" s="48">
        <v>1.2835000000000001</v>
      </c>
    </row>
    <row r="30" spans="2:19">
      <c r="B30" s="47">
        <v>43434</v>
      </c>
      <c r="C30" s="46">
        <v>24000</v>
      </c>
      <c r="D30" s="45">
        <v>26000</v>
      </c>
      <c r="E30" s="44">
        <f t="shared" si="0"/>
        <v>25000</v>
      </c>
      <c r="F30" s="46">
        <v>24000</v>
      </c>
      <c r="G30" s="45">
        <v>26000</v>
      </c>
      <c r="H30" s="44">
        <f t="shared" si="1"/>
        <v>25000</v>
      </c>
      <c r="I30" s="46">
        <v>24925</v>
      </c>
      <c r="J30" s="45">
        <v>25925</v>
      </c>
      <c r="K30" s="44">
        <f t="shared" si="2"/>
        <v>25425</v>
      </c>
      <c r="L30" s="52">
        <v>26000</v>
      </c>
      <c r="M30" s="51">
        <v>1.2757000000000001</v>
      </c>
      <c r="N30" s="51">
        <v>1.1366000000000001</v>
      </c>
      <c r="O30" s="50">
        <v>113.54</v>
      </c>
      <c r="P30" s="43">
        <v>20380.97</v>
      </c>
      <c r="Q30" s="43">
        <v>20283.98</v>
      </c>
      <c r="R30" s="49">
        <f t="shared" si="3"/>
        <v>22875.241949674466</v>
      </c>
      <c r="S30" s="48">
        <v>1.2818000000000001</v>
      </c>
    </row>
    <row r="31" spans="2:19" s="10" customFormat="1">
      <c r="B31" s="42" t="s">
        <v>11</v>
      </c>
      <c r="C31" s="41">
        <f>ROUND(AVERAGE(C9:C30),2)</f>
        <v>24000</v>
      </c>
      <c r="D31" s="40">
        <f>ROUND(AVERAGE(D9:D30),2)</f>
        <v>26000</v>
      </c>
      <c r="E31" s="39">
        <f>ROUND(AVERAGE(C31:D31),2)</f>
        <v>25000</v>
      </c>
      <c r="F31" s="41">
        <f>ROUND(AVERAGE(F9:F30),2)</f>
        <v>24000</v>
      </c>
      <c r="G31" s="40">
        <f>ROUND(AVERAGE(G9:G30),2)</f>
        <v>26000</v>
      </c>
      <c r="H31" s="39">
        <f>ROUND(AVERAGE(F31:G31),2)</f>
        <v>25000</v>
      </c>
      <c r="I31" s="41">
        <f>ROUND(AVERAGE(I9:I30),2)</f>
        <v>24939.32</v>
      </c>
      <c r="J31" s="40">
        <f>ROUND(AVERAGE(J9:J30),2)</f>
        <v>25939.32</v>
      </c>
      <c r="K31" s="39">
        <f>ROUND(AVERAGE(I31:J31),2)</f>
        <v>25439.32</v>
      </c>
      <c r="L31" s="38">
        <f>ROUND(AVERAGE(L9:L30),2)</f>
        <v>26000</v>
      </c>
      <c r="M31" s="37">
        <f>ROUND(AVERAGE(M9:M30),4)</f>
        <v>1.2899</v>
      </c>
      <c r="N31" s="36">
        <f>ROUND(AVERAGE(N9:N30),4)</f>
        <v>1.1366000000000001</v>
      </c>
      <c r="O31" s="175">
        <f>ROUND(AVERAGE(O9:O30),2)</f>
        <v>113.31</v>
      </c>
      <c r="P31" s="35">
        <f>AVERAGE(P9:P30)</f>
        <v>20157.684090909093</v>
      </c>
      <c r="Q31" s="35">
        <f>AVERAGE(Q9:Q30)</f>
        <v>20060.440454545456</v>
      </c>
      <c r="R31" s="35">
        <f>AVERAGE(R9:R30)</f>
        <v>22876.197023245473</v>
      </c>
      <c r="S31" s="34">
        <f>AVERAGE(S9:S30)</f>
        <v>1.2961863636363637</v>
      </c>
    </row>
    <row r="32" spans="2:19" s="5" customFormat="1">
      <c r="B32" s="33" t="s">
        <v>12</v>
      </c>
      <c r="C32" s="32">
        <f t="shared" ref="C32:S32" si="4">MAX(C9:C30)</f>
        <v>24000</v>
      </c>
      <c r="D32" s="31">
        <f t="shared" si="4"/>
        <v>26000</v>
      </c>
      <c r="E32" s="30">
        <f t="shared" si="4"/>
        <v>25000</v>
      </c>
      <c r="F32" s="32">
        <f t="shared" si="4"/>
        <v>24000</v>
      </c>
      <c r="G32" s="31">
        <f t="shared" si="4"/>
        <v>26000</v>
      </c>
      <c r="H32" s="30">
        <f t="shared" si="4"/>
        <v>25000</v>
      </c>
      <c r="I32" s="32">
        <f t="shared" si="4"/>
        <v>24955</v>
      </c>
      <c r="J32" s="31">
        <f t="shared" si="4"/>
        <v>25955</v>
      </c>
      <c r="K32" s="30">
        <f t="shared" si="4"/>
        <v>25455</v>
      </c>
      <c r="L32" s="29">
        <f t="shared" si="4"/>
        <v>26000</v>
      </c>
      <c r="M32" s="28">
        <f t="shared" si="4"/>
        <v>1.3150999999999999</v>
      </c>
      <c r="N32" s="27">
        <f t="shared" si="4"/>
        <v>1.149</v>
      </c>
      <c r="O32" s="26">
        <f t="shared" si="4"/>
        <v>113.95</v>
      </c>
      <c r="P32" s="25">
        <f t="shared" si="4"/>
        <v>20382.57</v>
      </c>
      <c r="Q32" s="25">
        <f t="shared" si="4"/>
        <v>20287.14</v>
      </c>
      <c r="R32" s="25">
        <f t="shared" si="4"/>
        <v>23090.586145648314</v>
      </c>
      <c r="S32" s="24">
        <f t="shared" si="4"/>
        <v>1.3217000000000001</v>
      </c>
    </row>
    <row r="33" spans="2:19" s="5" customFormat="1" ht="13.5" thickBot="1">
      <c r="B33" s="23" t="s">
        <v>13</v>
      </c>
      <c r="C33" s="22">
        <f t="shared" ref="C33:S33" si="5">MIN(C9:C30)</f>
        <v>24000</v>
      </c>
      <c r="D33" s="21">
        <f t="shared" si="5"/>
        <v>26000</v>
      </c>
      <c r="E33" s="20">
        <f t="shared" si="5"/>
        <v>25000</v>
      </c>
      <c r="F33" s="22">
        <f t="shared" si="5"/>
        <v>24000</v>
      </c>
      <c r="G33" s="21">
        <f t="shared" si="5"/>
        <v>26000</v>
      </c>
      <c r="H33" s="20">
        <f t="shared" si="5"/>
        <v>25000</v>
      </c>
      <c r="I33" s="22">
        <f t="shared" si="5"/>
        <v>24925</v>
      </c>
      <c r="J33" s="21">
        <f t="shared" si="5"/>
        <v>25925</v>
      </c>
      <c r="K33" s="20">
        <f t="shared" si="5"/>
        <v>25425</v>
      </c>
      <c r="L33" s="19">
        <f t="shared" si="5"/>
        <v>26000</v>
      </c>
      <c r="M33" s="18">
        <f t="shared" si="5"/>
        <v>1.2756000000000001</v>
      </c>
      <c r="N33" s="17">
        <f t="shared" si="5"/>
        <v>1.1259999999999999</v>
      </c>
      <c r="O33" s="16">
        <f t="shared" si="5"/>
        <v>112.35</v>
      </c>
      <c r="P33" s="15">
        <f t="shared" si="5"/>
        <v>19770.36</v>
      </c>
      <c r="Q33" s="15">
        <f t="shared" si="5"/>
        <v>19671.64</v>
      </c>
      <c r="R33" s="15">
        <f t="shared" si="5"/>
        <v>22628.372497824195</v>
      </c>
      <c r="S33" s="14">
        <f t="shared" si="5"/>
        <v>1.2816000000000001</v>
      </c>
    </row>
    <row r="35" spans="2:19">
      <c r="B35" s="7" t="s">
        <v>14</v>
      </c>
      <c r="C35" s="9"/>
      <c r="D35" s="9"/>
      <c r="E35" s="8"/>
      <c r="F35" s="9"/>
      <c r="G35" s="9"/>
      <c r="H35" s="8"/>
      <c r="I35" s="9"/>
      <c r="J35" s="9"/>
      <c r="K35" s="8"/>
      <c r="L35" s="9"/>
      <c r="M35" s="9"/>
      <c r="N35" s="8"/>
    </row>
    <row r="36" spans="2:19">
      <c r="B36" s="7" t="s">
        <v>15</v>
      </c>
      <c r="C36" s="9"/>
      <c r="D36" s="9"/>
      <c r="E36" s="8"/>
      <c r="F36" s="9"/>
      <c r="G36" s="9"/>
      <c r="H36" s="8"/>
      <c r="I36" s="9"/>
      <c r="J36" s="9"/>
      <c r="K36" s="8"/>
      <c r="L36" s="9"/>
      <c r="M36" s="9"/>
      <c r="N36" s="8"/>
    </row>
  </sheetData>
  <mergeCells count="7">
    <mergeCell ref="P7:Q7"/>
    <mergeCell ref="S7:S8"/>
    <mergeCell ref="C7:E7"/>
    <mergeCell ref="F7:H7"/>
    <mergeCell ref="I7:K7"/>
    <mergeCell ref="L7:L8"/>
    <mergeCell ref="M7:O7"/>
  </mergeCells>
  <phoneticPr fontId="7" type="noConversion"/>
  <printOptions horizontalCentered="1" verticalCentered="1" gridLines="1" gridLinesSet="0"/>
  <pageMargins left="0.19685039370078741" right="0.19685039370078741" top="0.98425196850393704" bottom="0.98425196850393704" header="0.51181102362204722" footer="0.51181102362204722"/>
  <pageSetup paperSize="9" scale="96" orientation="landscape" horizontalDpi="204" verticalDpi="196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B2:J35"/>
  <sheetViews>
    <sheetView workbookViewId="0"/>
  </sheetViews>
  <sheetFormatPr defaultRowHeight="12.75"/>
  <cols>
    <col min="3" max="3" width="12.140625" customWidth="1"/>
    <col min="4" max="4" width="19.7109375" customWidth="1"/>
    <col min="6" max="6" width="12.140625" customWidth="1"/>
    <col min="7" max="7" width="19.7109375" customWidth="1"/>
    <col min="9" max="9" width="12.140625" customWidth="1"/>
    <col min="10" max="10" width="19.7109375" customWidth="1"/>
  </cols>
  <sheetData>
    <row r="2" spans="2:10">
      <c r="B2" s="76" t="s">
        <v>40</v>
      </c>
    </row>
    <row r="3" spans="2:10" ht="13.5" thickBot="1"/>
    <row r="4" spans="2:10">
      <c r="C4" s="189" t="s">
        <v>39</v>
      </c>
      <c r="D4" s="190"/>
      <c r="F4" s="189" t="s">
        <v>38</v>
      </c>
      <c r="G4" s="190"/>
      <c r="I4" s="189" t="s">
        <v>37</v>
      </c>
      <c r="J4" s="190"/>
    </row>
    <row r="5" spans="2:10">
      <c r="C5" s="75">
        <v>43434</v>
      </c>
      <c r="D5" s="74"/>
      <c r="F5" s="75">
        <v>43434</v>
      </c>
      <c r="G5" s="74"/>
      <c r="I5" s="75">
        <v>43434</v>
      </c>
      <c r="J5" s="74"/>
    </row>
    <row r="6" spans="2:10">
      <c r="C6" s="73"/>
      <c r="D6" s="72" t="s">
        <v>36</v>
      </c>
      <c r="F6" s="73"/>
      <c r="G6" s="72" t="s">
        <v>36</v>
      </c>
      <c r="I6" s="73"/>
      <c r="J6" s="72" t="s">
        <v>36</v>
      </c>
    </row>
    <row r="7" spans="2:10">
      <c r="C7" s="71"/>
      <c r="D7" s="70"/>
      <c r="F7" s="71"/>
      <c r="G7" s="70"/>
      <c r="I7" s="71"/>
      <c r="J7" s="70"/>
    </row>
    <row r="8" spans="2:10">
      <c r="C8" s="69">
        <v>43405</v>
      </c>
      <c r="D8" s="68">
        <v>6002.33</v>
      </c>
      <c r="F8" s="69">
        <f t="shared" ref="F8:F29" si="0">C8</f>
        <v>43405</v>
      </c>
      <c r="G8" s="68">
        <v>1958.65</v>
      </c>
      <c r="I8" s="69">
        <f t="shared" ref="I8:I29" si="1">C8</f>
        <v>43405</v>
      </c>
      <c r="J8" s="68">
        <v>2516.11</v>
      </c>
    </row>
    <row r="9" spans="2:10">
      <c r="C9" s="69">
        <v>43406</v>
      </c>
      <c r="D9" s="68">
        <v>6216.58</v>
      </c>
      <c r="F9" s="69">
        <f t="shared" si="0"/>
        <v>43406</v>
      </c>
      <c r="G9" s="68">
        <v>1990.29</v>
      </c>
      <c r="I9" s="69">
        <f t="shared" si="1"/>
        <v>43406</v>
      </c>
      <c r="J9" s="68">
        <v>2592.15</v>
      </c>
    </row>
    <row r="10" spans="2:10">
      <c r="C10" s="69">
        <v>43409</v>
      </c>
      <c r="D10" s="68">
        <v>6241.76</v>
      </c>
      <c r="F10" s="69">
        <f t="shared" si="0"/>
        <v>43409</v>
      </c>
      <c r="G10" s="68">
        <v>1976</v>
      </c>
      <c r="I10" s="69">
        <f t="shared" si="1"/>
        <v>43409</v>
      </c>
      <c r="J10" s="68">
        <v>2526.21</v>
      </c>
    </row>
    <row r="11" spans="2:10">
      <c r="C11" s="69">
        <v>43410</v>
      </c>
      <c r="D11" s="68">
        <v>6199.44</v>
      </c>
      <c r="F11" s="69">
        <f t="shared" si="0"/>
        <v>43410</v>
      </c>
      <c r="G11" s="68">
        <v>1972.17</v>
      </c>
      <c r="I11" s="69">
        <f t="shared" si="1"/>
        <v>43410</v>
      </c>
      <c r="J11" s="68">
        <v>2544.4</v>
      </c>
    </row>
    <row r="12" spans="2:10">
      <c r="C12" s="69">
        <v>43411</v>
      </c>
      <c r="D12" s="68">
        <v>6168</v>
      </c>
      <c r="F12" s="69">
        <f t="shared" si="0"/>
        <v>43411</v>
      </c>
      <c r="G12" s="68">
        <v>1961.5</v>
      </c>
      <c r="I12" s="69">
        <f t="shared" si="1"/>
        <v>43411</v>
      </c>
      <c r="J12" s="68">
        <v>2485.17</v>
      </c>
    </row>
    <row r="13" spans="2:10">
      <c r="C13" s="69">
        <v>43412</v>
      </c>
      <c r="D13" s="68">
        <v>6148</v>
      </c>
      <c r="F13" s="69">
        <f t="shared" si="0"/>
        <v>43412</v>
      </c>
      <c r="G13" s="68">
        <v>1983</v>
      </c>
      <c r="I13" s="69">
        <f t="shared" si="1"/>
        <v>43412</v>
      </c>
      <c r="J13" s="68">
        <v>2469.06</v>
      </c>
    </row>
    <row r="14" spans="2:10">
      <c r="C14" s="69">
        <v>43413</v>
      </c>
      <c r="D14" s="68">
        <v>6106.25</v>
      </c>
      <c r="F14" s="69">
        <f t="shared" si="0"/>
        <v>43413</v>
      </c>
      <c r="G14" s="68">
        <v>1981</v>
      </c>
      <c r="I14" s="69">
        <f t="shared" si="1"/>
        <v>43413</v>
      </c>
      <c r="J14" s="68">
        <v>2491.5</v>
      </c>
    </row>
    <row r="15" spans="2:10">
      <c r="C15" s="69">
        <v>43416</v>
      </c>
      <c r="D15" s="68">
        <v>6058.44</v>
      </c>
      <c r="F15" s="69">
        <f t="shared" si="0"/>
        <v>43416</v>
      </c>
      <c r="G15" s="68">
        <v>1956.43</v>
      </c>
      <c r="I15" s="69">
        <f t="shared" si="1"/>
        <v>43416</v>
      </c>
      <c r="J15" s="68">
        <v>2493.83</v>
      </c>
    </row>
    <row r="16" spans="2:10">
      <c r="C16" s="69">
        <v>43417</v>
      </c>
      <c r="D16" s="68">
        <v>6081.5</v>
      </c>
      <c r="F16" s="69">
        <f t="shared" si="0"/>
        <v>43417</v>
      </c>
      <c r="G16" s="68">
        <v>1948.15</v>
      </c>
      <c r="I16" s="69">
        <f t="shared" si="1"/>
        <v>43417</v>
      </c>
      <c r="J16" s="68">
        <v>2506.8000000000002</v>
      </c>
    </row>
    <row r="17" spans="2:10">
      <c r="C17" s="69">
        <v>43418</v>
      </c>
      <c r="D17" s="68">
        <v>6049</v>
      </c>
      <c r="F17" s="69">
        <f t="shared" si="0"/>
        <v>43418</v>
      </c>
      <c r="G17" s="68">
        <v>1940.94</v>
      </c>
      <c r="I17" s="69">
        <f t="shared" si="1"/>
        <v>43418</v>
      </c>
      <c r="J17" s="68">
        <v>2480.5500000000002</v>
      </c>
    </row>
    <row r="18" spans="2:10">
      <c r="C18" s="69">
        <v>43419</v>
      </c>
      <c r="D18" s="68">
        <v>6164</v>
      </c>
      <c r="F18" s="69">
        <f t="shared" si="0"/>
        <v>43419</v>
      </c>
      <c r="G18" s="68">
        <v>1950.1</v>
      </c>
      <c r="I18" s="69">
        <f t="shared" si="1"/>
        <v>43419</v>
      </c>
      <c r="J18" s="68">
        <v>2559.3000000000002</v>
      </c>
    </row>
    <row r="19" spans="2:10">
      <c r="C19" s="69">
        <v>43420</v>
      </c>
      <c r="D19" s="68">
        <v>6198</v>
      </c>
      <c r="F19" s="69">
        <f t="shared" si="0"/>
        <v>43420</v>
      </c>
      <c r="G19" s="68">
        <v>1943.67</v>
      </c>
      <c r="I19" s="69">
        <f t="shared" si="1"/>
        <v>43420</v>
      </c>
      <c r="J19" s="68">
        <v>2589.8200000000002</v>
      </c>
    </row>
    <row r="20" spans="2:10">
      <c r="C20" s="69">
        <v>43423</v>
      </c>
      <c r="D20" s="68">
        <v>6221.5</v>
      </c>
      <c r="F20" s="69">
        <f t="shared" si="0"/>
        <v>43423</v>
      </c>
      <c r="G20" s="68">
        <v>1946</v>
      </c>
      <c r="I20" s="69">
        <f t="shared" si="1"/>
        <v>43423</v>
      </c>
      <c r="J20" s="68">
        <v>2621.64</v>
      </c>
    </row>
    <row r="21" spans="2:10">
      <c r="C21" s="69">
        <v>43424</v>
      </c>
      <c r="D21" s="68">
        <v>6217</v>
      </c>
      <c r="F21" s="69">
        <f t="shared" si="0"/>
        <v>43424</v>
      </c>
      <c r="G21" s="68">
        <v>1935.32</v>
      </c>
      <c r="I21" s="69">
        <f t="shared" si="1"/>
        <v>43424</v>
      </c>
      <c r="J21" s="68">
        <v>2599.4</v>
      </c>
    </row>
    <row r="22" spans="2:10">
      <c r="C22" s="69">
        <v>43425</v>
      </c>
      <c r="D22" s="68">
        <v>6201.31</v>
      </c>
      <c r="F22" s="69">
        <f t="shared" si="0"/>
        <v>43425</v>
      </c>
      <c r="G22" s="68">
        <v>1945.67</v>
      </c>
      <c r="I22" s="69">
        <f t="shared" si="1"/>
        <v>43425</v>
      </c>
      <c r="J22" s="68">
        <v>2553.19</v>
      </c>
    </row>
    <row r="23" spans="2:10">
      <c r="C23" s="69">
        <v>43426</v>
      </c>
      <c r="D23" s="68">
        <v>6240.38</v>
      </c>
      <c r="F23" s="69">
        <f t="shared" si="0"/>
        <v>43426</v>
      </c>
      <c r="G23" s="68">
        <v>1956.6</v>
      </c>
      <c r="I23" s="69">
        <f t="shared" si="1"/>
        <v>43426</v>
      </c>
      <c r="J23" s="68">
        <v>2559.87</v>
      </c>
    </row>
    <row r="24" spans="2:10">
      <c r="C24" s="69">
        <v>43427</v>
      </c>
      <c r="D24" s="68">
        <v>6207.7</v>
      </c>
      <c r="F24" s="69">
        <f t="shared" si="0"/>
        <v>43427</v>
      </c>
      <c r="G24" s="68">
        <v>1946.5</v>
      </c>
      <c r="I24" s="69">
        <f t="shared" si="1"/>
        <v>43427</v>
      </c>
      <c r="J24" s="68">
        <v>2555.56</v>
      </c>
    </row>
    <row r="25" spans="2:10">
      <c r="C25" s="69">
        <v>43430</v>
      </c>
      <c r="D25" s="68">
        <v>6183.15</v>
      </c>
      <c r="F25" s="69">
        <f t="shared" si="0"/>
        <v>43430</v>
      </c>
      <c r="G25" s="68">
        <v>1945.5</v>
      </c>
      <c r="I25" s="69">
        <f t="shared" si="1"/>
        <v>43430</v>
      </c>
      <c r="J25" s="68">
        <v>2501.64</v>
      </c>
    </row>
    <row r="26" spans="2:10">
      <c r="C26" s="69">
        <v>43431</v>
      </c>
      <c r="D26" s="68">
        <v>6141.5</v>
      </c>
      <c r="F26" s="69">
        <f t="shared" si="0"/>
        <v>43431</v>
      </c>
      <c r="G26" s="68">
        <v>1941.42</v>
      </c>
      <c r="I26" s="69">
        <f t="shared" si="1"/>
        <v>43431</v>
      </c>
      <c r="J26" s="68">
        <v>2429.4899999999998</v>
      </c>
    </row>
    <row r="27" spans="2:10">
      <c r="C27" s="69">
        <v>43432</v>
      </c>
      <c r="D27" s="68">
        <v>6161.18</v>
      </c>
      <c r="F27" s="69">
        <f t="shared" si="0"/>
        <v>43432</v>
      </c>
      <c r="G27" s="68">
        <v>1926</v>
      </c>
      <c r="I27" s="69">
        <f t="shared" si="1"/>
        <v>43432</v>
      </c>
      <c r="J27" s="68">
        <v>2429.96</v>
      </c>
    </row>
    <row r="28" spans="2:10">
      <c r="C28" s="69">
        <v>43433</v>
      </c>
      <c r="D28" s="68">
        <v>6225</v>
      </c>
      <c r="F28" s="69">
        <f t="shared" si="0"/>
        <v>43433</v>
      </c>
      <c r="G28" s="68">
        <v>1933.2</v>
      </c>
      <c r="I28" s="69">
        <f t="shared" si="1"/>
        <v>43433</v>
      </c>
      <c r="J28" s="68">
        <v>2448.16</v>
      </c>
    </row>
    <row r="29" spans="2:10" ht="13.5" thickBot="1">
      <c r="C29" s="69">
        <v>43434</v>
      </c>
      <c r="D29" s="68">
        <v>6228.3</v>
      </c>
      <c r="F29" s="69">
        <f t="shared" si="0"/>
        <v>43434</v>
      </c>
      <c r="G29" s="68">
        <v>1935.5</v>
      </c>
      <c r="I29" s="69">
        <f t="shared" si="1"/>
        <v>43434</v>
      </c>
      <c r="J29" s="68">
        <v>2488.4699999999998</v>
      </c>
    </row>
    <row r="30" spans="2:10">
      <c r="B30" s="5"/>
      <c r="C30" s="67" t="s">
        <v>11</v>
      </c>
      <c r="D30" s="66">
        <f>ROUND(AVERAGE(D8:D29),2)</f>
        <v>6166.38</v>
      </c>
      <c r="F30" s="67" t="s">
        <v>11</v>
      </c>
      <c r="G30" s="66">
        <f>ROUND(AVERAGE(G8:G29),2)</f>
        <v>1953.35</v>
      </c>
      <c r="I30" s="67" t="s">
        <v>11</v>
      </c>
      <c r="J30" s="66">
        <f>ROUND(AVERAGE(J8:J29),2)</f>
        <v>2520.1</v>
      </c>
    </row>
    <row r="31" spans="2:10">
      <c r="B31" s="5"/>
      <c r="C31" s="65" t="s">
        <v>12</v>
      </c>
      <c r="D31" s="64">
        <f>MAX(D8:D29)</f>
        <v>6241.76</v>
      </c>
      <c r="F31" s="65" t="s">
        <v>12</v>
      </c>
      <c r="G31" s="64">
        <f>MAX(G8:G29)</f>
        <v>1990.29</v>
      </c>
      <c r="I31" s="65" t="s">
        <v>12</v>
      </c>
      <c r="J31" s="64">
        <f>MAX(J8:J29)</f>
        <v>2621.64</v>
      </c>
    </row>
    <row r="32" spans="2:10">
      <c r="B32" s="5"/>
      <c r="C32" s="63" t="s">
        <v>13</v>
      </c>
      <c r="D32" s="62">
        <f>MIN(D8:D29)</f>
        <v>6002.33</v>
      </c>
      <c r="F32" s="63" t="s">
        <v>13</v>
      </c>
      <c r="G32" s="62">
        <f>MIN(G8:G29)</f>
        <v>1926</v>
      </c>
      <c r="I32" s="63" t="s">
        <v>13</v>
      </c>
      <c r="J32" s="62">
        <f>MIN(J8:J29)</f>
        <v>2429.4899999999998</v>
      </c>
    </row>
    <row r="35" spans="2:2">
      <c r="B35" t="s">
        <v>35</v>
      </c>
    </row>
  </sheetData>
  <mergeCells count="3">
    <mergeCell ref="C4:D4"/>
    <mergeCell ref="F4:G4"/>
    <mergeCell ref="I4:J4"/>
  </mergeCells>
  <phoneticPr fontId="7" type="noConversion"/>
  <pageMargins left="0.75" right="0.75" top="1" bottom="1" header="0.5" footer="0.5"/>
  <pageSetup paperSize="9" orientation="portrait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B3:I25"/>
  <sheetViews>
    <sheetView workbookViewId="0"/>
  </sheetViews>
  <sheetFormatPr defaultRowHeight="12.75"/>
  <cols>
    <col min="1" max="1" width="9.140625" style="135"/>
    <col min="2" max="2" width="15.5703125" style="135" customWidth="1"/>
    <col min="3" max="10" width="12.7109375" style="135" customWidth="1"/>
    <col min="11" max="16384" width="9.140625" style="135"/>
  </cols>
  <sheetData>
    <row r="3" spans="2:9" ht="15.75">
      <c r="B3" s="174" t="s">
        <v>95</v>
      </c>
      <c r="C3" s="147"/>
      <c r="D3" s="173"/>
      <c r="G3" s="159"/>
      <c r="H3" s="159"/>
      <c r="I3" s="172"/>
    </row>
    <row r="4" spans="2:9">
      <c r="B4" s="171" t="s">
        <v>94</v>
      </c>
      <c r="C4" s="170"/>
      <c r="D4" s="169"/>
      <c r="G4" s="168"/>
      <c r="H4" s="167"/>
      <c r="I4" s="159"/>
    </row>
    <row r="5" spans="2:9">
      <c r="B5" s="166" t="s">
        <v>96</v>
      </c>
      <c r="C5" s="147"/>
      <c r="D5" s="165"/>
      <c r="G5" s="164"/>
      <c r="H5" s="159"/>
      <c r="I5" s="147"/>
    </row>
    <row r="6" spans="2:9">
      <c r="B6" s="147"/>
      <c r="C6" s="147"/>
      <c r="D6" s="147"/>
      <c r="E6" s="147"/>
      <c r="F6" s="147"/>
      <c r="G6" s="147"/>
      <c r="H6" s="147"/>
      <c r="I6" s="147"/>
    </row>
    <row r="7" spans="2:9">
      <c r="B7" s="158"/>
      <c r="C7" s="163" t="s">
        <v>93</v>
      </c>
      <c r="D7" s="163" t="s">
        <v>93</v>
      </c>
      <c r="E7" s="163" t="s">
        <v>93</v>
      </c>
    </row>
    <row r="8" spans="2:9">
      <c r="B8" s="161"/>
      <c r="C8" s="162" t="s">
        <v>56</v>
      </c>
      <c r="D8" s="162" t="s">
        <v>83</v>
      </c>
      <c r="E8" s="162" t="s">
        <v>81</v>
      </c>
    </row>
    <row r="9" spans="2:9">
      <c r="B9" s="161"/>
      <c r="C9" s="160" t="s">
        <v>80</v>
      </c>
      <c r="D9" s="160" t="s">
        <v>80</v>
      </c>
      <c r="E9" s="160" t="s">
        <v>80</v>
      </c>
    </row>
    <row r="10" spans="2:9">
      <c r="B10" s="158"/>
      <c r="C10" s="157"/>
      <c r="D10" s="157"/>
      <c r="E10" s="157"/>
    </row>
    <row r="11" spans="2:9">
      <c r="B11" s="156" t="s">
        <v>92</v>
      </c>
      <c r="C11" s="155">
        <f>ABR!D30</f>
        <v>6166.38</v>
      </c>
      <c r="D11" s="155">
        <f>ABR!G30</f>
        <v>1953.35</v>
      </c>
      <c r="E11" s="155">
        <f>ABR!J30</f>
        <v>2520.1</v>
      </c>
    </row>
    <row r="15" spans="2:9">
      <c r="B15" s="153" t="s">
        <v>49</v>
      </c>
      <c r="C15" s="154"/>
    </row>
    <row r="16" spans="2:9">
      <c r="B16" s="153" t="s">
        <v>47</v>
      </c>
      <c r="C16" s="152"/>
    </row>
    <row r="17" spans="2:9">
      <c r="B17" s="151" t="s">
        <v>10</v>
      </c>
      <c r="C17" s="149">
        <f>'Averages Inc. Euro Eq'!F66</f>
        <v>1.2899</v>
      </c>
    </row>
    <row r="18" spans="2:9">
      <c r="B18" s="151" t="s">
        <v>44</v>
      </c>
      <c r="C18" s="150">
        <f>'Averages Inc. Euro Eq'!F67</f>
        <v>113.31</v>
      </c>
    </row>
    <row r="19" spans="2:9">
      <c r="B19" s="151" t="s">
        <v>42</v>
      </c>
      <c r="C19" s="149">
        <f>'Averages Inc. Euro Eq'!F68</f>
        <v>1.1366000000000001</v>
      </c>
    </row>
    <row r="21" spans="2:9">
      <c r="B21" s="148" t="s">
        <v>41</v>
      </c>
    </row>
    <row r="24" spans="2:9">
      <c r="B24" s="146" t="s">
        <v>14</v>
      </c>
      <c r="C24" s="145"/>
      <c r="D24" s="144"/>
      <c r="E24" s="143"/>
      <c r="F24" s="142"/>
      <c r="G24" s="141"/>
      <c r="H24" s="140"/>
      <c r="I24" s="139"/>
    </row>
    <row r="25" spans="2:9">
      <c r="B25" s="138" t="s">
        <v>97</v>
      </c>
      <c r="C25" s="137"/>
      <c r="D25" s="137"/>
      <c r="E25" s="137"/>
      <c r="F25" s="137"/>
      <c r="G25" s="137"/>
      <c r="H25" s="137"/>
      <c r="I25" s="136"/>
    </row>
  </sheetData>
  <phoneticPr fontId="7" type="noConversion"/>
  <pageMargins left="0.75" right="0.75" top="1" bottom="1" header="0.5" footer="0.5"/>
  <pageSetup paperSize="9" orientation="portrait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dimension ref="B5:M71"/>
  <sheetViews>
    <sheetView tabSelected="1" topLeftCell="B1" workbookViewId="0">
      <selection activeCell="B16" sqref="B16"/>
    </sheetView>
  </sheetViews>
  <sheetFormatPr defaultRowHeight="12.75"/>
  <cols>
    <col min="2" max="2" width="27.28515625" customWidth="1"/>
    <col min="3" max="17" width="16.28515625" customWidth="1"/>
  </cols>
  <sheetData>
    <row r="5" spans="2:13" ht="15.75">
      <c r="B5" s="134"/>
      <c r="C5" s="2"/>
      <c r="D5" s="133"/>
      <c r="F5" s="132" t="s">
        <v>91</v>
      </c>
      <c r="G5" s="128"/>
      <c r="H5" s="128"/>
      <c r="I5" s="131"/>
    </row>
    <row r="6" spans="2:13">
      <c r="B6" s="130"/>
      <c r="C6" s="130"/>
      <c r="D6" s="76"/>
      <c r="F6" s="129" t="s">
        <v>90</v>
      </c>
      <c r="G6" s="128"/>
      <c r="H6" s="127"/>
      <c r="I6" s="119"/>
    </row>
    <row r="7" spans="2:13">
      <c r="B7" s="2"/>
      <c r="C7" s="2"/>
      <c r="D7" s="126"/>
      <c r="F7" s="106" t="s">
        <v>96</v>
      </c>
      <c r="G7" s="125"/>
      <c r="H7" s="119"/>
      <c r="I7" s="2"/>
    </row>
    <row r="8" spans="2:13" ht="13.5" thickBot="1"/>
    <row r="9" spans="2:13">
      <c r="B9" s="124"/>
      <c r="C9" s="123" t="s">
        <v>89</v>
      </c>
      <c r="D9" s="122" t="s">
        <v>83</v>
      </c>
      <c r="E9" s="122" t="s">
        <v>56</v>
      </c>
      <c r="F9" s="122" t="s">
        <v>55</v>
      </c>
      <c r="G9" s="122" t="s">
        <v>54</v>
      </c>
      <c r="H9" s="122" t="s">
        <v>53</v>
      </c>
      <c r="I9" s="122" t="s">
        <v>88</v>
      </c>
      <c r="J9" s="122" t="s">
        <v>87</v>
      </c>
      <c r="K9" s="122" t="s">
        <v>86</v>
      </c>
      <c r="L9" s="122" t="s">
        <v>85</v>
      </c>
      <c r="M9" s="121" t="s">
        <v>84</v>
      </c>
    </row>
    <row r="10" spans="2:13">
      <c r="B10" s="118"/>
      <c r="C10" s="120" t="s">
        <v>83</v>
      </c>
      <c r="D10" s="119" t="s">
        <v>82</v>
      </c>
      <c r="E10" s="119"/>
      <c r="F10" s="119"/>
      <c r="G10" s="119"/>
      <c r="H10" s="119"/>
      <c r="I10" s="119"/>
      <c r="J10" s="119"/>
      <c r="K10" s="119"/>
      <c r="L10" s="119"/>
      <c r="M10" s="3"/>
    </row>
    <row r="11" spans="2:13">
      <c r="B11" s="118"/>
      <c r="C11" s="117" t="s">
        <v>80</v>
      </c>
      <c r="D11" s="117" t="s">
        <v>80</v>
      </c>
      <c r="E11" s="117" t="s">
        <v>80</v>
      </c>
      <c r="F11" s="117" t="s">
        <v>80</v>
      </c>
      <c r="G11" s="117" t="s">
        <v>80</v>
      </c>
      <c r="H11" s="117" t="s">
        <v>80</v>
      </c>
      <c r="I11" s="117" t="s">
        <v>80</v>
      </c>
      <c r="J11" s="117" t="s">
        <v>80</v>
      </c>
      <c r="K11" s="117" t="s">
        <v>80</v>
      </c>
      <c r="L11" s="117" t="s">
        <v>80</v>
      </c>
      <c r="M11" s="116" t="s">
        <v>80</v>
      </c>
    </row>
    <row r="12" spans="2:13">
      <c r="B12" s="99"/>
      <c r="C12" s="115"/>
      <c r="D12" s="115"/>
      <c r="E12" s="115"/>
      <c r="F12" s="115"/>
      <c r="G12" s="115"/>
      <c r="H12" s="115"/>
      <c r="I12" s="115"/>
      <c r="J12" s="115"/>
      <c r="K12" s="115"/>
      <c r="L12" s="115"/>
      <c r="M12" s="3"/>
    </row>
    <row r="13" spans="2:13">
      <c r="B13" s="114" t="s">
        <v>79</v>
      </c>
      <c r="C13" s="113">
        <v>1936.7</v>
      </c>
      <c r="D13" s="113">
        <v>1345.91</v>
      </c>
      <c r="E13" s="113">
        <v>6191.77</v>
      </c>
      <c r="F13" s="113">
        <v>1939.14</v>
      </c>
      <c r="G13" s="113">
        <v>11245</v>
      </c>
      <c r="H13" s="113">
        <v>19120.68</v>
      </c>
      <c r="I13" s="113">
        <v>2591.6999999999998</v>
      </c>
      <c r="J13" s="113">
        <v>1381.55</v>
      </c>
      <c r="K13" s="113">
        <v>0.5</v>
      </c>
      <c r="L13" s="113">
        <v>52761.36</v>
      </c>
      <c r="M13" s="112">
        <v>24000</v>
      </c>
    </row>
    <row r="14" spans="2:13">
      <c r="B14" s="99" t="s">
        <v>78</v>
      </c>
      <c r="C14" s="115"/>
      <c r="D14" s="115"/>
      <c r="E14" s="115"/>
      <c r="F14" s="115"/>
      <c r="G14" s="115"/>
      <c r="H14" s="115"/>
      <c r="I14" s="115"/>
      <c r="J14" s="115"/>
      <c r="K14" s="115"/>
      <c r="L14" s="115"/>
      <c r="M14" s="3"/>
    </row>
    <row r="15" spans="2:13">
      <c r="B15" s="114" t="s">
        <v>77</v>
      </c>
      <c r="C15" s="113">
        <v>1937.75</v>
      </c>
      <c r="D15" s="113">
        <v>1355.32</v>
      </c>
      <c r="E15" s="113">
        <v>6193</v>
      </c>
      <c r="F15" s="113">
        <v>1940.16</v>
      </c>
      <c r="G15" s="113">
        <v>11253.41</v>
      </c>
      <c r="H15" s="113">
        <v>19139.32</v>
      </c>
      <c r="I15" s="191">
        <v>2592.86</v>
      </c>
      <c r="J15" s="113">
        <v>1388.59</v>
      </c>
      <c r="K15" s="113">
        <v>1</v>
      </c>
      <c r="L15" s="113">
        <v>53261.36</v>
      </c>
      <c r="M15" s="112">
        <v>26000</v>
      </c>
    </row>
    <row r="16" spans="2:13">
      <c r="B16" s="99"/>
      <c r="C16" s="115"/>
      <c r="D16" s="115"/>
      <c r="E16" s="115"/>
      <c r="F16" s="115"/>
      <c r="G16" s="115"/>
      <c r="H16" s="115"/>
      <c r="I16" s="115"/>
      <c r="J16" s="115"/>
      <c r="K16" s="115"/>
      <c r="L16" s="115"/>
      <c r="M16" s="3"/>
    </row>
    <row r="17" spans="2:13">
      <c r="B17" s="114" t="s">
        <v>76</v>
      </c>
      <c r="C17" s="191">
        <v>1937.23</v>
      </c>
      <c r="D17" s="191">
        <v>1350.61</v>
      </c>
      <c r="E17" s="191">
        <v>6192.39</v>
      </c>
      <c r="F17" s="191">
        <v>1939.65</v>
      </c>
      <c r="G17" s="191">
        <v>11249.2</v>
      </c>
      <c r="H17" s="191">
        <v>19130</v>
      </c>
      <c r="I17" s="113">
        <v>2592.2800000000002</v>
      </c>
      <c r="J17" s="113">
        <v>1385.07</v>
      </c>
      <c r="K17" s="113">
        <v>0.75</v>
      </c>
      <c r="L17" s="113">
        <v>53011.360000000001</v>
      </c>
      <c r="M17" s="112">
        <v>25000</v>
      </c>
    </row>
    <row r="18" spans="2:13">
      <c r="B18" s="99"/>
      <c r="C18" s="115"/>
      <c r="D18" s="115"/>
      <c r="E18" s="115"/>
      <c r="F18" s="115"/>
      <c r="G18" s="115"/>
      <c r="H18" s="115"/>
      <c r="I18" s="115"/>
      <c r="J18" s="115"/>
      <c r="K18" s="115"/>
      <c r="L18" s="115"/>
      <c r="M18" s="3"/>
    </row>
    <row r="19" spans="2:13">
      <c r="B19" s="114" t="s">
        <v>98</v>
      </c>
      <c r="C19" s="113">
        <v>1949.34</v>
      </c>
      <c r="D19" s="113">
        <v>1377.5</v>
      </c>
      <c r="E19" s="113">
        <v>6168.25</v>
      </c>
      <c r="F19" s="113">
        <v>1961.86</v>
      </c>
      <c r="G19" s="113">
        <v>11320.23</v>
      </c>
      <c r="H19" s="113">
        <v>19094.55</v>
      </c>
      <c r="I19" s="113">
        <v>2518.1999999999998</v>
      </c>
      <c r="J19" s="113">
        <v>1387.05</v>
      </c>
      <c r="K19" s="113">
        <v>0.5</v>
      </c>
      <c r="L19" s="113">
        <v>53295.45</v>
      </c>
      <c r="M19" s="112">
        <v>24000</v>
      </c>
    </row>
    <row r="20" spans="2:13">
      <c r="B20" s="99"/>
      <c r="C20" s="115"/>
      <c r="D20" s="115"/>
      <c r="E20" s="115"/>
      <c r="F20" s="115"/>
      <c r="G20" s="115"/>
      <c r="H20" s="115"/>
      <c r="I20" s="115"/>
      <c r="J20" s="115"/>
      <c r="K20" s="115"/>
      <c r="L20" s="115"/>
      <c r="M20" s="3"/>
    </row>
    <row r="21" spans="2:13">
      <c r="B21" s="114" t="s">
        <v>75</v>
      </c>
      <c r="C21" s="113">
        <v>1950.02</v>
      </c>
      <c r="D21" s="113">
        <v>1392.36</v>
      </c>
      <c r="E21" s="113">
        <v>6169.8</v>
      </c>
      <c r="F21" s="113">
        <v>1963.23</v>
      </c>
      <c r="G21" s="113">
        <v>11330.23</v>
      </c>
      <c r="H21" s="113">
        <v>19122.95</v>
      </c>
      <c r="I21" s="113">
        <v>2519.14</v>
      </c>
      <c r="J21" s="113">
        <v>1395.27</v>
      </c>
      <c r="K21" s="113">
        <v>1</v>
      </c>
      <c r="L21" s="113">
        <v>53840.91</v>
      </c>
      <c r="M21" s="112">
        <v>26000</v>
      </c>
    </row>
    <row r="22" spans="2:13">
      <c r="B22" s="99"/>
      <c r="C22" s="115"/>
      <c r="D22" s="115"/>
      <c r="E22" s="115"/>
      <c r="F22" s="115"/>
      <c r="G22" s="115"/>
      <c r="H22" s="115"/>
      <c r="I22" s="115"/>
      <c r="J22" s="115"/>
      <c r="K22" s="115"/>
      <c r="L22" s="115"/>
      <c r="M22" s="3"/>
    </row>
    <row r="23" spans="2:13">
      <c r="B23" s="114" t="s">
        <v>74</v>
      </c>
      <c r="C23" s="113">
        <v>1949.68</v>
      </c>
      <c r="D23" s="113">
        <v>1384.93</v>
      </c>
      <c r="E23" s="113">
        <v>6169.02</v>
      </c>
      <c r="F23" s="113">
        <v>1962.55</v>
      </c>
      <c r="G23" s="113">
        <v>11325.23</v>
      </c>
      <c r="H23" s="113">
        <v>19108.75</v>
      </c>
      <c r="I23" s="113">
        <v>2518.67</v>
      </c>
      <c r="J23" s="113">
        <v>1391.16</v>
      </c>
      <c r="K23" s="113">
        <v>0.75</v>
      </c>
      <c r="L23" s="113">
        <v>53568.18</v>
      </c>
      <c r="M23" s="112">
        <v>25000</v>
      </c>
    </row>
    <row r="24" spans="2:13">
      <c r="B24" s="99"/>
      <c r="C24" s="115"/>
      <c r="D24" s="115"/>
      <c r="E24" s="115"/>
      <c r="F24" s="115"/>
      <c r="G24" s="115"/>
      <c r="H24" s="115"/>
      <c r="I24" s="115"/>
      <c r="J24" s="115"/>
      <c r="K24" s="115"/>
      <c r="L24" s="115"/>
      <c r="M24" s="3"/>
    </row>
    <row r="25" spans="2:13">
      <c r="B25" s="114" t="s">
        <v>73</v>
      </c>
      <c r="C25" s="113">
        <v>2012.95</v>
      </c>
      <c r="D25" s="113">
        <v>1449.55</v>
      </c>
      <c r="E25" s="113">
        <v>6138.86</v>
      </c>
      <c r="F25" s="113">
        <v>1980.55</v>
      </c>
      <c r="G25" s="113">
        <v>11546.14</v>
      </c>
      <c r="H25" s="113"/>
      <c r="I25" s="113">
        <v>2434.36</v>
      </c>
      <c r="J25" s="113">
        <v>1451.36</v>
      </c>
      <c r="K25" s="113"/>
      <c r="L25" s="113"/>
      <c r="M25" s="112"/>
    </row>
    <row r="26" spans="2:13">
      <c r="B26" s="99"/>
      <c r="C26" s="115"/>
      <c r="D26" s="115"/>
      <c r="E26" s="115"/>
      <c r="F26" s="115"/>
      <c r="G26" s="115"/>
      <c r="H26" s="115"/>
      <c r="I26" s="115"/>
      <c r="J26" s="115"/>
      <c r="K26" s="115"/>
      <c r="L26" s="115"/>
      <c r="M26" s="3"/>
    </row>
    <row r="27" spans="2:13">
      <c r="B27" s="114" t="s">
        <v>72</v>
      </c>
      <c r="C27" s="113">
        <v>2017.95</v>
      </c>
      <c r="D27" s="113">
        <v>1459.55</v>
      </c>
      <c r="E27" s="113">
        <v>6148.86</v>
      </c>
      <c r="F27" s="113">
        <v>1985.55</v>
      </c>
      <c r="G27" s="113">
        <v>11596.14</v>
      </c>
      <c r="H27" s="113"/>
      <c r="I27" s="113">
        <v>2439.36</v>
      </c>
      <c r="J27" s="113">
        <v>1461.36</v>
      </c>
      <c r="K27" s="113"/>
      <c r="L27" s="113"/>
      <c r="M27" s="112"/>
    </row>
    <row r="28" spans="2:13">
      <c r="B28" s="99"/>
      <c r="C28" s="115"/>
      <c r="D28" s="115"/>
      <c r="E28" s="115"/>
      <c r="F28" s="115"/>
      <c r="G28" s="115"/>
      <c r="H28" s="115"/>
      <c r="I28" s="115"/>
      <c r="J28" s="115"/>
      <c r="K28" s="115"/>
      <c r="L28" s="115"/>
      <c r="M28" s="3"/>
    </row>
    <row r="29" spans="2:13">
      <c r="B29" s="114" t="s">
        <v>71</v>
      </c>
      <c r="C29" s="113">
        <v>2015.45</v>
      </c>
      <c r="D29" s="113">
        <v>1454.55</v>
      </c>
      <c r="E29" s="113">
        <v>6143.86</v>
      </c>
      <c r="F29" s="113">
        <v>1983.05</v>
      </c>
      <c r="G29" s="113">
        <v>11571.14</v>
      </c>
      <c r="H29" s="113"/>
      <c r="I29" s="113">
        <v>2436.86</v>
      </c>
      <c r="J29" s="113">
        <v>1456.36</v>
      </c>
      <c r="K29" s="113"/>
      <c r="L29" s="113"/>
      <c r="M29" s="112"/>
    </row>
    <row r="30" spans="2:13">
      <c r="B30" s="99"/>
      <c r="C30" s="115"/>
      <c r="D30" s="115"/>
      <c r="E30" s="115"/>
      <c r="F30" s="115"/>
      <c r="G30" s="115"/>
      <c r="H30" s="115"/>
      <c r="I30" s="115"/>
      <c r="J30" s="115"/>
      <c r="K30" s="115"/>
      <c r="L30" s="115"/>
      <c r="M30" s="3"/>
    </row>
    <row r="31" spans="2:13">
      <c r="B31" s="114" t="s">
        <v>99</v>
      </c>
      <c r="C31" s="113">
        <v>2074.09</v>
      </c>
      <c r="D31" s="113"/>
      <c r="E31" s="113">
        <v>6120</v>
      </c>
      <c r="F31" s="113">
        <v>2002.05</v>
      </c>
      <c r="G31" s="113">
        <v>11770.68</v>
      </c>
      <c r="H31" s="113"/>
      <c r="I31" s="113">
        <v>2348.3200000000002</v>
      </c>
      <c r="J31" s="113"/>
      <c r="K31" s="113"/>
      <c r="L31" s="113"/>
      <c r="M31" s="112"/>
    </row>
    <row r="32" spans="2:13">
      <c r="B32" s="99"/>
      <c r="C32" s="115"/>
      <c r="D32" s="115"/>
      <c r="E32" s="115"/>
      <c r="F32" s="115"/>
      <c r="G32" s="115"/>
      <c r="H32" s="115"/>
      <c r="I32" s="115"/>
      <c r="J32" s="115"/>
      <c r="K32" s="115"/>
      <c r="L32" s="115"/>
      <c r="M32" s="3"/>
    </row>
    <row r="33" spans="2:13">
      <c r="B33" s="114" t="s">
        <v>70</v>
      </c>
      <c r="C33" s="113">
        <v>2079.09</v>
      </c>
      <c r="D33" s="113"/>
      <c r="E33" s="113">
        <v>6130</v>
      </c>
      <c r="F33" s="113">
        <v>2007.05</v>
      </c>
      <c r="G33" s="113">
        <v>11820.68</v>
      </c>
      <c r="H33" s="113"/>
      <c r="I33" s="113">
        <v>2353.3200000000002</v>
      </c>
      <c r="J33" s="113"/>
      <c r="K33" s="113"/>
      <c r="L33" s="113"/>
      <c r="M33" s="112"/>
    </row>
    <row r="34" spans="2:13">
      <c r="B34" s="99"/>
      <c r="C34" s="115"/>
      <c r="D34" s="115"/>
      <c r="E34" s="115"/>
      <c r="F34" s="115"/>
      <c r="G34" s="115"/>
      <c r="H34" s="115"/>
      <c r="I34" s="115"/>
      <c r="J34" s="115"/>
      <c r="K34" s="115"/>
      <c r="L34" s="115"/>
      <c r="M34" s="3"/>
    </row>
    <row r="35" spans="2:13">
      <c r="B35" s="114" t="s">
        <v>69</v>
      </c>
      <c r="C35" s="113">
        <v>2076.59</v>
      </c>
      <c r="D35" s="113"/>
      <c r="E35" s="113">
        <v>6125</v>
      </c>
      <c r="F35" s="113">
        <v>2004.55</v>
      </c>
      <c r="G35" s="113">
        <v>11795.68</v>
      </c>
      <c r="H35" s="113"/>
      <c r="I35" s="113">
        <v>2350.8200000000002</v>
      </c>
      <c r="J35" s="113"/>
      <c r="K35" s="113"/>
      <c r="L35" s="113"/>
      <c r="M35" s="112"/>
    </row>
    <row r="36" spans="2:13">
      <c r="B36" s="99"/>
      <c r="C36" s="115"/>
      <c r="D36" s="115"/>
      <c r="E36" s="115"/>
      <c r="F36" s="115"/>
      <c r="G36" s="115"/>
      <c r="H36" s="115"/>
      <c r="I36" s="115"/>
      <c r="J36" s="115"/>
      <c r="K36" s="115"/>
      <c r="L36" s="115"/>
      <c r="M36" s="3"/>
    </row>
    <row r="37" spans="2:13">
      <c r="B37" s="114" t="s">
        <v>68</v>
      </c>
      <c r="C37" s="113">
        <v>2134.3200000000002</v>
      </c>
      <c r="D37" s="113"/>
      <c r="E37" s="113">
        <v>6114.77</v>
      </c>
      <c r="F37" s="113">
        <v>2006</v>
      </c>
      <c r="G37" s="113">
        <v>11974.77</v>
      </c>
      <c r="H37" s="113"/>
      <c r="I37" s="113">
        <v>2252.9499999999998</v>
      </c>
      <c r="J37" s="113"/>
      <c r="K37" s="113"/>
      <c r="L37" s="113"/>
      <c r="M37" s="112"/>
    </row>
    <row r="38" spans="2:13">
      <c r="B38" s="99"/>
      <c r="C38" s="115"/>
      <c r="D38" s="115"/>
      <c r="E38" s="115"/>
      <c r="F38" s="115"/>
      <c r="G38" s="115"/>
      <c r="H38" s="115"/>
      <c r="I38" s="115"/>
      <c r="J38" s="115"/>
      <c r="K38" s="115"/>
      <c r="L38" s="115"/>
      <c r="M38" s="3"/>
    </row>
    <row r="39" spans="2:13">
      <c r="B39" s="114" t="s">
        <v>67</v>
      </c>
      <c r="C39" s="113">
        <v>2139.3200000000002</v>
      </c>
      <c r="D39" s="113"/>
      <c r="E39" s="113">
        <v>6124.77</v>
      </c>
      <c r="F39" s="113">
        <v>2011</v>
      </c>
      <c r="G39" s="113">
        <v>12024.77</v>
      </c>
      <c r="H39" s="113"/>
      <c r="I39" s="113">
        <v>2257.9499999999998</v>
      </c>
      <c r="J39" s="113"/>
      <c r="K39" s="113"/>
      <c r="L39" s="113"/>
      <c r="M39" s="112"/>
    </row>
    <row r="40" spans="2:13">
      <c r="B40" s="99"/>
      <c r="C40" s="115"/>
      <c r="D40" s="115"/>
      <c r="E40" s="115"/>
      <c r="F40" s="115"/>
      <c r="G40" s="115"/>
      <c r="H40" s="115"/>
      <c r="I40" s="115"/>
      <c r="J40" s="115"/>
      <c r="K40" s="115"/>
      <c r="L40" s="115"/>
      <c r="M40" s="3"/>
    </row>
    <row r="41" spans="2:13">
      <c r="B41" s="114" t="s">
        <v>66</v>
      </c>
      <c r="C41" s="113">
        <v>2136.8200000000002</v>
      </c>
      <c r="D41" s="113"/>
      <c r="E41" s="113">
        <v>6119.77</v>
      </c>
      <c r="F41" s="113">
        <v>2008.5</v>
      </c>
      <c r="G41" s="113">
        <v>11999.77</v>
      </c>
      <c r="H41" s="113"/>
      <c r="I41" s="113">
        <v>2255.4499999999998</v>
      </c>
      <c r="J41" s="113"/>
      <c r="K41" s="113"/>
      <c r="L41" s="113"/>
      <c r="M41" s="112"/>
    </row>
    <row r="42" spans="2:13">
      <c r="B42" s="99"/>
      <c r="C42" s="115"/>
      <c r="D42" s="115"/>
      <c r="E42" s="115"/>
      <c r="F42" s="115"/>
      <c r="G42" s="115"/>
      <c r="H42" s="115"/>
      <c r="I42" s="115"/>
      <c r="J42" s="115"/>
      <c r="K42" s="115"/>
      <c r="L42" s="115"/>
      <c r="M42" s="3"/>
    </row>
    <row r="43" spans="2:13">
      <c r="B43" s="114" t="s">
        <v>65</v>
      </c>
      <c r="C43" s="113"/>
      <c r="D43" s="113"/>
      <c r="E43" s="113"/>
      <c r="F43" s="113"/>
      <c r="G43" s="113"/>
      <c r="H43" s="113">
        <v>18864.32</v>
      </c>
      <c r="I43" s="113"/>
      <c r="J43" s="113"/>
      <c r="K43" s="113">
        <v>0.5</v>
      </c>
      <c r="L43" s="113">
        <v>53068.18</v>
      </c>
      <c r="M43" s="112">
        <v>24939.32</v>
      </c>
    </row>
    <row r="44" spans="2:13">
      <c r="B44" s="99"/>
      <c r="C44" s="115"/>
      <c r="D44" s="115"/>
      <c r="E44" s="115"/>
      <c r="F44" s="115"/>
      <c r="G44" s="115"/>
      <c r="H44" s="115"/>
      <c r="I44" s="115"/>
      <c r="J44" s="115"/>
      <c r="K44" s="115"/>
      <c r="L44" s="115"/>
      <c r="M44" s="3"/>
    </row>
    <row r="45" spans="2:13">
      <c r="B45" s="114" t="s">
        <v>64</v>
      </c>
      <c r="C45" s="113"/>
      <c r="D45" s="113"/>
      <c r="E45" s="113"/>
      <c r="F45" s="113"/>
      <c r="G45" s="113"/>
      <c r="H45" s="113">
        <v>18914.32</v>
      </c>
      <c r="I45" s="113"/>
      <c r="J45" s="113"/>
      <c r="K45" s="113">
        <v>1</v>
      </c>
      <c r="L45" s="113">
        <v>54068.18</v>
      </c>
      <c r="M45" s="112">
        <v>25939.32</v>
      </c>
    </row>
    <row r="46" spans="2:13">
      <c r="B46" s="99"/>
      <c r="C46" s="115"/>
      <c r="D46" s="115"/>
      <c r="E46" s="115"/>
      <c r="F46" s="115"/>
      <c r="G46" s="115"/>
      <c r="H46" s="115"/>
      <c r="I46" s="115"/>
      <c r="J46" s="115"/>
      <c r="K46" s="115"/>
      <c r="L46" s="115"/>
      <c r="M46" s="3"/>
    </row>
    <row r="47" spans="2:13">
      <c r="B47" s="111" t="s">
        <v>63</v>
      </c>
      <c r="C47" s="110"/>
      <c r="D47" s="110"/>
      <c r="E47" s="110"/>
      <c r="F47" s="110"/>
      <c r="G47" s="110"/>
      <c r="H47" s="110">
        <v>18889.32</v>
      </c>
      <c r="I47" s="110"/>
      <c r="J47" s="110"/>
      <c r="K47" s="110">
        <v>0.75</v>
      </c>
      <c r="L47" s="110">
        <v>53568.18</v>
      </c>
      <c r="M47" s="109">
        <v>25439.32</v>
      </c>
    </row>
    <row r="49" spans="2:5">
      <c r="B49" s="108" t="s">
        <v>62</v>
      </c>
    </row>
    <row r="50" spans="2:5">
      <c r="B50" s="107" t="s">
        <v>96</v>
      </c>
    </row>
    <row r="52" spans="2:5">
      <c r="B52" s="105" t="s">
        <v>61</v>
      </c>
      <c r="C52" s="104" t="s">
        <v>60</v>
      </c>
    </row>
    <row r="53" spans="2:5">
      <c r="B53" s="103"/>
      <c r="C53" s="102" t="s">
        <v>59</v>
      </c>
    </row>
    <row r="54" spans="2:5">
      <c r="B54" s="100" t="s">
        <v>58</v>
      </c>
      <c r="C54" s="101">
        <v>1704.9</v>
      </c>
    </row>
    <row r="55" spans="2:5">
      <c r="B55" s="100" t="s">
        <v>57</v>
      </c>
      <c r="C55" s="101">
        <v>1192.51</v>
      </c>
    </row>
    <row r="56" spans="2:5">
      <c r="B56" s="100" t="s">
        <v>56</v>
      </c>
      <c r="C56" s="101">
        <v>5448.79</v>
      </c>
    </row>
    <row r="57" spans="2:5">
      <c r="B57" s="100" t="s">
        <v>55</v>
      </c>
      <c r="C57" s="101">
        <v>1707.01</v>
      </c>
    </row>
    <row r="58" spans="2:5">
      <c r="B58" s="100" t="s">
        <v>54</v>
      </c>
      <c r="C58" s="101">
        <v>9900.77</v>
      </c>
    </row>
    <row r="59" spans="2:5">
      <c r="B59" s="100" t="s">
        <v>53</v>
      </c>
      <c r="C59" s="101">
        <v>16839.66</v>
      </c>
    </row>
    <row r="60" spans="2:5">
      <c r="B60" s="100" t="s">
        <v>52</v>
      </c>
      <c r="C60" s="101">
        <v>2281.27</v>
      </c>
    </row>
    <row r="61" spans="2:5">
      <c r="B61" s="98" t="s">
        <v>51</v>
      </c>
      <c r="C61" s="97">
        <v>1221.78</v>
      </c>
    </row>
    <row r="63" spans="2:5">
      <c r="B63" s="89" t="s">
        <v>50</v>
      </c>
    </row>
    <row r="64" spans="2:5">
      <c r="E64" s="96" t="s">
        <v>49</v>
      </c>
    </row>
    <row r="65" spans="2:9">
      <c r="B65" s="93" t="s">
        <v>48</v>
      </c>
      <c r="D65" s="92">
        <v>4801.54</v>
      </c>
      <c r="E65" s="96" t="s">
        <v>47</v>
      </c>
    </row>
    <row r="66" spans="2:9">
      <c r="B66" s="93" t="s">
        <v>46</v>
      </c>
      <c r="D66" s="92">
        <v>4760.45</v>
      </c>
      <c r="E66" s="95" t="s">
        <v>10</v>
      </c>
      <c r="F66" s="90">
        <v>1.2899</v>
      </c>
    </row>
    <row r="67" spans="2:9">
      <c r="B67" s="93" t="s">
        <v>45</v>
      </c>
      <c r="D67" s="92">
        <v>1504.22</v>
      </c>
      <c r="E67" s="95" t="s">
        <v>44</v>
      </c>
      <c r="F67" s="94">
        <v>113.31</v>
      </c>
    </row>
    <row r="68" spans="2:9">
      <c r="B68" s="93" t="s">
        <v>43</v>
      </c>
      <c r="D68" s="92">
        <v>1514.75</v>
      </c>
      <c r="E68" s="91" t="s">
        <v>42</v>
      </c>
      <c r="F68" s="90">
        <v>1.1366000000000001</v>
      </c>
    </row>
    <row r="69" spans="2:9">
      <c r="H69" s="88" t="s">
        <v>41</v>
      </c>
    </row>
    <row r="70" spans="2:9">
      <c r="B70" s="87" t="s">
        <v>14</v>
      </c>
      <c r="C70" s="86"/>
      <c r="D70" s="85"/>
      <c r="E70" s="84"/>
      <c r="F70" s="83"/>
      <c r="G70" s="82"/>
      <c r="H70" s="81"/>
      <c r="I70" s="80"/>
    </row>
    <row r="71" spans="2:9">
      <c r="B71" s="79" t="s">
        <v>97</v>
      </c>
      <c r="C71" s="78"/>
      <c r="D71" s="78"/>
      <c r="E71" s="78"/>
      <c r="F71" s="78"/>
      <c r="G71" s="78"/>
      <c r="H71" s="78"/>
      <c r="I71" s="77"/>
    </row>
  </sheetData>
  <phoneticPr fontId="7" type="noConversion"/>
  <pageMargins left="0.75" right="0.75" top="1" bottom="1" header="0.5" footer="0.5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S36"/>
  <sheetViews>
    <sheetView workbookViewId="0">
      <pane ySplit="8" topLeftCell="A9" activePane="bottomLeft" state="frozen"/>
      <selection activeCell="C46" sqref="C46"/>
      <selection pane="bottomLeft"/>
    </sheetView>
  </sheetViews>
  <sheetFormatPr defaultRowHeight="12.75"/>
  <cols>
    <col min="2" max="2" width="9.7109375" bestFit="1" customWidth="1"/>
    <col min="3" max="3" width="12.42578125" style="4" bestFit="1" customWidth="1"/>
    <col min="4" max="4" width="12" style="4" bestFit="1" customWidth="1"/>
    <col min="5" max="5" width="9.42578125" bestFit="1" customWidth="1"/>
    <col min="6" max="7" width="10.7109375" style="4" customWidth="1"/>
    <col min="8" max="8" width="10.7109375" customWidth="1"/>
    <col min="9" max="10" width="10.7109375" style="4" customWidth="1"/>
    <col min="11" max="11" width="10.7109375" customWidth="1"/>
    <col min="12" max="12" width="12.5703125" style="4" bestFit="1" customWidth="1"/>
    <col min="13" max="13" width="10" style="4" bestFit="1" customWidth="1"/>
    <col min="14" max="14" width="14.140625" bestFit="1" customWidth="1"/>
    <col min="15" max="15" width="12.5703125" style="4" bestFit="1" customWidth="1"/>
    <col min="16" max="16" width="10.5703125" bestFit="1" customWidth="1"/>
    <col min="17" max="17" width="11.28515625" bestFit="1" customWidth="1"/>
    <col min="18" max="18" width="14.140625" bestFit="1" customWidth="1"/>
    <col min="19" max="19" width="10.5703125" bestFit="1" customWidth="1"/>
  </cols>
  <sheetData>
    <row r="3" spans="1:19" ht="15.75">
      <c r="B3" s="6" t="s">
        <v>19</v>
      </c>
    </row>
    <row r="4" spans="1:19">
      <c r="B4" s="61" t="s">
        <v>31</v>
      </c>
    </row>
    <row r="6" spans="1:19" ht="13.5" thickBot="1">
      <c r="B6" s="1">
        <v>43405</v>
      </c>
    </row>
    <row r="7" spans="1:19" ht="13.5" thickBot="1">
      <c r="B7" s="60"/>
      <c r="C7" s="183" t="s">
        <v>0</v>
      </c>
      <c r="D7" s="184"/>
      <c r="E7" s="185"/>
      <c r="F7" s="183" t="s">
        <v>2</v>
      </c>
      <c r="G7" s="184"/>
      <c r="H7" s="185"/>
      <c r="I7" s="186" t="s">
        <v>24</v>
      </c>
      <c r="J7" s="187"/>
      <c r="K7" s="188"/>
      <c r="L7" s="176" t="s">
        <v>4</v>
      </c>
      <c r="M7" s="178" t="s">
        <v>21</v>
      </c>
      <c r="N7" s="179"/>
      <c r="O7" s="180"/>
      <c r="P7" s="181" t="s">
        <v>5</v>
      </c>
      <c r="Q7" s="182"/>
      <c r="R7" s="11" t="s">
        <v>18</v>
      </c>
      <c r="S7" s="176" t="s">
        <v>20</v>
      </c>
    </row>
    <row r="8" spans="1:19" ht="13.5" thickBot="1">
      <c r="A8" s="3"/>
      <c r="B8" s="59"/>
      <c r="C8" s="57" t="s">
        <v>6</v>
      </c>
      <c r="D8" s="57" t="s">
        <v>7</v>
      </c>
      <c r="E8" s="58" t="s">
        <v>1</v>
      </c>
      <c r="F8" s="57" t="s">
        <v>6</v>
      </c>
      <c r="G8" s="57" t="s">
        <v>7</v>
      </c>
      <c r="H8" s="58" t="s">
        <v>1</v>
      </c>
      <c r="I8" s="57" t="s">
        <v>6</v>
      </c>
      <c r="J8" s="57" t="s">
        <v>7</v>
      </c>
      <c r="K8" s="58" t="s">
        <v>1</v>
      </c>
      <c r="L8" s="177"/>
      <c r="M8" s="56" t="s">
        <v>10</v>
      </c>
      <c r="N8" s="55" t="s">
        <v>16</v>
      </c>
      <c r="O8" s="12" t="s">
        <v>17</v>
      </c>
      <c r="P8" s="54" t="s">
        <v>8</v>
      </c>
      <c r="Q8" s="54" t="s">
        <v>9</v>
      </c>
      <c r="R8" s="13" t="s">
        <v>8</v>
      </c>
      <c r="S8" s="177" t="s">
        <v>20</v>
      </c>
    </row>
    <row r="9" spans="1:19">
      <c r="B9" s="47">
        <v>43405</v>
      </c>
      <c r="C9" s="46">
        <v>1280</v>
      </c>
      <c r="D9" s="45">
        <v>1281</v>
      </c>
      <c r="E9" s="44">
        <f t="shared" ref="E9:E30" si="0">AVERAGE(C9:D9)</f>
        <v>1280.5</v>
      </c>
      <c r="F9" s="46">
        <v>1370</v>
      </c>
      <c r="G9" s="45">
        <v>1380</v>
      </c>
      <c r="H9" s="44">
        <f t="shared" ref="H9:H30" si="1">AVERAGE(F9:G9)</f>
        <v>1375</v>
      </c>
      <c r="I9" s="46">
        <v>1445</v>
      </c>
      <c r="J9" s="45">
        <v>1455</v>
      </c>
      <c r="K9" s="44">
        <f t="shared" ref="K9:K30" si="2">AVERAGE(I9:J9)</f>
        <v>1450</v>
      </c>
      <c r="L9" s="52">
        <v>1281</v>
      </c>
      <c r="M9" s="51">
        <v>1.2910999999999999</v>
      </c>
      <c r="N9" s="53">
        <v>1.1388</v>
      </c>
      <c r="O9" s="50">
        <v>112.86</v>
      </c>
      <c r="P9" s="43">
        <v>992.18</v>
      </c>
      <c r="Q9" s="43">
        <v>1063.75</v>
      </c>
      <c r="R9" s="49">
        <f t="shared" ref="R9:R30" si="3">L9/N9</f>
        <v>1124.8682824025288</v>
      </c>
      <c r="S9" s="48">
        <v>1.2972999999999999</v>
      </c>
    </row>
    <row r="10" spans="1:19">
      <c r="B10" s="47">
        <v>43406</v>
      </c>
      <c r="C10" s="46">
        <v>1350</v>
      </c>
      <c r="D10" s="45">
        <v>1360</v>
      </c>
      <c r="E10" s="44">
        <f t="shared" si="0"/>
        <v>1355</v>
      </c>
      <c r="F10" s="46">
        <v>1375</v>
      </c>
      <c r="G10" s="45">
        <v>1385</v>
      </c>
      <c r="H10" s="44">
        <f t="shared" si="1"/>
        <v>1380</v>
      </c>
      <c r="I10" s="46">
        <v>1450</v>
      </c>
      <c r="J10" s="45">
        <v>1460</v>
      </c>
      <c r="K10" s="44">
        <f t="shared" si="2"/>
        <v>1455</v>
      </c>
      <c r="L10" s="52">
        <v>1360</v>
      </c>
      <c r="M10" s="51">
        <v>1.2992999999999999</v>
      </c>
      <c r="N10" s="51">
        <v>1.1417999999999999</v>
      </c>
      <c r="O10" s="50">
        <v>112.97</v>
      </c>
      <c r="P10" s="43">
        <v>1046.72</v>
      </c>
      <c r="Q10" s="43">
        <v>1060.98</v>
      </c>
      <c r="R10" s="49">
        <f t="shared" si="3"/>
        <v>1191.1017691364514</v>
      </c>
      <c r="S10" s="48">
        <v>1.3053999999999999</v>
      </c>
    </row>
    <row r="11" spans="1:19">
      <c r="B11" s="47">
        <v>43409</v>
      </c>
      <c r="C11" s="46">
        <v>1345</v>
      </c>
      <c r="D11" s="45">
        <v>1355</v>
      </c>
      <c r="E11" s="44">
        <f t="shared" si="0"/>
        <v>1350</v>
      </c>
      <c r="F11" s="46">
        <v>1375</v>
      </c>
      <c r="G11" s="45">
        <v>1385</v>
      </c>
      <c r="H11" s="44">
        <f t="shared" si="1"/>
        <v>1380</v>
      </c>
      <c r="I11" s="46">
        <v>1445</v>
      </c>
      <c r="J11" s="45">
        <v>1455</v>
      </c>
      <c r="K11" s="44">
        <f t="shared" si="2"/>
        <v>1450</v>
      </c>
      <c r="L11" s="52">
        <v>1355</v>
      </c>
      <c r="M11" s="51">
        <v>1.2978000000000001</v>
      </c>
      <c r="N11" s="51">
        <v>1.1368</v>
      </c>
      <c r="O11" s="50">
        <v>113.33</v>
      </c>
      <c r="P11" s="43">
        <v>1044.07</v>
      </c>
      <c r="Q11" s="43">
        <v>1062.1199999999999</v>
      </c>
      <c r="R11" s="49">
        <f t="shared" si="3"/>
        <v>1191.9422941590428</v>
      </c>
      <c r="S11" s="48">
        <v>1.304</v>
      </c>
    </row>
    <row r="12" spans="1:19">
      <c r="B12" s="47">
        <v>43410</v>
      </c>
      <c r="C12" s="46">
        <v>1340</v>
      </c>
      <c r="D12" s="45">
        <v>1350</v>
      </c>
      <c r="E12" s="44">
        <f t="shared" si="0"/>
        <v>1345</v>
      </c>
      <c r="F12" s="46">
        <v>1370</v>
      </c>
      <c r="G12" s="45">
        <v>1371</v>
      </c>
      <c r="H12" s="44">
        <f t="shared" si="1"/>
        <v>1370.5</v>
      </c>
      <c r="I12" s="46">
        <v>1440</v>
      </c>
      <c r="J12" s="45">
        <v>1450</v>
      </c>
      <c r="K12" s="44">
        <f t="shared" si="2"/>
        <v>1445</v>
      </c>
      <c r="L12" s="52">
        <v>1350</v>
      </c>
      <c r="M12" s="51">
        <v>1.3073999999999999</v>
      </c>
      <c r="N12" s="51">
        <v>1.1419999999999999</v>
      </c>
      <c r="O12" s="50">
        <v>113.19</v>
      </c>
      <c r="P12" s="43">
        <v>1032.58</v>
      </c>
      <c r="Q12" s="43">
        <v>1043.54</v>
      </c>
      <c r="R12" s="49">
        <f t="shared" si="3"/>
        <v>1182.1366024518391</v>
      </c>
      <c r="S12" s="48">
        <v>1.3138000000000001</v>
      </c>
    </row>
    <row r="13" spans="1:19">
      <c r="B13" s="47">
        <v>43411</v>
      </c>
      <c r="C13" s="46">
        <v>1330</v>
      </c>
      <c r="D13" s="45">
        <v>1340</v>
      </c>
      <c r="E13" s="44">
        <f t="shared" si="0"/>
        <v>1335</v>
      </c>
      <c r="F13" s="46">
        <v>1360</v>
      </c>
      <c r="G13" s="45">
        <v>1370</v>
      </c>
      <c r="H13" s="44">
        <f t="shared" si="1"/>
        <v>1365</v>
      </c>
      <c r="I13" s="46">
        <v>1430</v>
      </c>
      <c r="J13" s="45">
        <v>1440</v>
      </c>
      <c r="K13" s="44">
        <f t="shared" si="2"/>
        <v>1435</v>
      </c>
      <c r="L13" s="52">
        <v>1340</v>
      </c>
      <c r="M13" s="51">
        <v>1.3150999999999999</v>
      </c>
      <c r="N13" s="51">
        <v>1.149</v>
      </c>
      <c r="O13" s="50">
        <v>113.15</v>
      </c>
      <c r="P13" s="43">
        <v>1018.93</v>
      </c>
      <c r="Q13" s="43">
        <v>1036.54</v>
      </c>
      <c r="R13" s="49">
        <f t="shared" si="3"/>
        <v>1166.2315056570931</v>
      </c>
      <c r="S13" s="48">
        <v>1.3217000000000001</v>
      </c>
    </row>
    <row r="14" spans="1:19">
      <c r="B14" s="47">
        <v>43412</v>
      </c>
      <c r="C14" s="46">
        <v>1425</v>
      </c>
      <c r="D14" s="45">
        <v>1435</v>
      </c>
      <c r="E14" s="44">
        <f t="shared" si="0"/>
        <v>1430</v>
      </c>
      <c r="F14" s="46">
        <v>1375</v>
      </c>
      <c r="G14" s="45">
        <v>1385</v>
      </c>
      <c r="H14" s="44">
        <f t="shared" si="1"/>
        <v>1380</v>
      </c>
      <c r="I14" s="46">
        <v>1445</v>
      </c>
      <c r="J14" s="45">
        <v>1455</v>
      </c>
      <c r="K14" s="44">
        <f t="shared" si="2"/>
        <v>1450</v>
      </c>
      <c r="L14" s="52">
        <v>1435</v>
      </c>
      <c r="M14" s="51">
        <v>1.3101</v>
      </c>
      <c r="N14" s="51">
        <v>1.1418999999999999</v>
      </c>
      <c r="O14" s="50">
        <v>113.68</v>
      </c>
      <c r="P14" s="43">
        <v>1095.3399999999999</v>
      </c>
      <c r="Q14" s="43">
        <v>1051.95</v>
      </c>
      <c r="R14" s="49">
        <f t="shared" si="3"/>
        <v>1256.67746737893</v>
      </c>
      <c r="S14" s="48">
        <v>1.3166</v>
      </c>
    </row>
    <row r="15" spans="1:19">
      <c r="B15" s="47">
        <v>43413</v>
      </c>
      <c r="C15" s="46">
        <v>1350</v>
      </c>
      <c r="D15" s="45">
        <v>1360</v>
      </c>
      <c r="E15" s="44">
        <f t="shared" si="0"/>
        <v>1355</v>
      </c>
      <c r="F15" s="46">
        <v>1380</v>
      </c>
      <c r="G15" s="45">
        <v>1390</v>
      </c>
      <c r="H15" s="44">
        <f t="shared" si="1"/>
        <v>1385</v>
      </c>
      <c r="I15" s="46">
        <v>1450</v>
      </c>
      <c r="J15" s="45">
        <v>1460</v>
      </c>
      <c r="K15" s="44">
        <f t="shared" si="2"/>
        <v>1455</v>
      </c>
      <c r="L15" s="52">
        <v>1360</v>
      </c>
      <c r="M15" s="51">
        <v>1.304</v>
      </c>
      <c r="N15" s="51">
        <v>1.1351</v>
      </c>
      <c r="O15" s="50">
        <v>113.86</v>
      </c>
      <c r="P15" s="43">
        <v>1042.94</v>
      </c>
      <c r="Q15" s="43">
        <v>1060.74</v>
      </c>
      <c r="R15" s="49">
        <f t="shared" si="3"/>
        <v>1198.1323231433355</v>
      </c>
      <c r="S15" s="48">
        <v>1.3104</v>
      </c>
    </row>
    <row r="16" spans="1:19">
      <c r="B16" s="47">
        <v>43416</v>
      </c>
      <c r="C16" s="46">
        <v>1350</v>
      </c>
      <c r="D16" s="45">
        <v>1370</v>
      </c>
      <c r="E16" s="44">
        <f t="shared" si="0"/>
        <v>1360</v>
      </c>
      <c r="F16" s="46">
        <v>1370</v>
      </c>
      <c r="G16" s="45">
        <v>1390</v>
      </c>
      <c r="H16" s="44">
        <f t="shared" si="1"/>
        <v>1380</v>
      </c>
      <c r="I16" s="46">
        <v>1445</v>
      </c>
      <c r="J16" s="45">
        <v>1455</v>
      </c>
      <c r="K16" s="44">
        <f t="shared" si="2"/>
        <v>1450</v>
      </c>
      <c r="L16" s="52">
        <v>1370</v>
      </c>
      <c r="M16" s="51">
        <v>1.2873000000000001</v>
      </c>
      <c r="N16" s="51">
        <v>1.1273</v>
      </c>
      <c r="O16" s="50">
        <v>113.86</v>
      </c>
      <c r="P16" s="43">
        <v>1064.24</v>
      </c>
      <c r="Q16" s="43">
        <v>1074.44</v>
      </c>
      <c r="R16" s="49">
        <f t="shared" si="3"/>
        <v>1215.2931783908455</v>
      </c>
      <c r="S16" s="48">
        <v>1.2937000000000001</v>
      </c>
    </row>
    <row r="17" spans="2:19">
      <c r="B17" s="47">
        <v>43417</v>
      </c>
      <c r="C17" s="46">
        <v>1355</v>
      </c>
      <c r="D17" s="45">
        <v>1365</v>
      </c>
      <c r="E17" s="44">
        <f t="shared" si="0"/>
        <v>1360</v>
      </c>
      <c r="F17" s="46">
        <v>1380</v>
      </c>
      <c r="G17" s="45">
        <v>1390</v>
      </c>
      <c r="H17" s="44">
        <f t="shared" si="1"/>
        <v>1385</v>
      </c>
      <c r="I17" s="46">
        <v>1450</v>
      </c>
      <c r="J17" s="45">
        <v>1460</v>
      </c>
      <c r="K17" s="44">
        <f t="shared" si="2"/>
        <v>1455</v>
      </c>
      <c r="L17" s="52">
        <v>1365</v>
      </c>
      <c r="M17" s="51">
        <v>1.2949999999999999</v>
      </c>
      <c r="N17" s="51">
        <v>1.1259999999999999</v>
      </c>
      <c r="O17" s="50">
        <v>113.95</v>
      </c>
      <c r="P17" s="43">
        <v>1054.05</v>
      </c>
      <c r="Q17" s="43">
        <v>1068</v>
      </c>
      <c r="R17" s="49">
        <f t="shared" si="3"/>
        <v>1212.2557726465366</v>
      </c>
      <c r="S17" s="48">
        <v>1.3015000000000001</v>
      </c>
    </row>
    <row r="18" spans="2:19">
      <c r="B18" s="47">
        <v>43418</v>
      </c>
      <c r="C18" s="46">
        <v>1370</v>
      </c>
      <c r="D18" s="45">
        <v>1380</v>
      </c>
      <c r="E18" s="44">
        <f t="shared" si="0"/>
        <v>1375</v>
      </c>
      <c r="F18" s="46">
        <v>1400</v>
      </c>
      <c r="G18" s="45">
        <v>1401</v>
      </c>
      <c r="H18" s="44">
        <f t="shared" si="1"/>
        <v>1400.5</v>
      </c>
      <c r="I18" s="46">
        <v>1465</v>
      </c>
      <c r="J18" s="45">
        <v>1475</v>
      </c>
      <c r="K18" s="44">
        <f t="shared" si="2"/>
        <v>1470</v>
      </c>
      <c r="L18" s="52">
        <v>1380</v>
      </c>
      <c r="M18" s="51">
        <v>1.2975000000000001</v>
      </c>
      <c r="N18" s="51">
        <v>1.1283000000000001</v>
      </c>
      <c r="O18" s="50">
        <v>113.87</v>
      </c>
      <c r="P18" s="43">
        <v>1063.58</v>
      </c>
      <c r="Q18" s="43">
        <v>1074.22</v>
      </c>
      <c r="R18" s="49">
        <f t="shared" si="3"/>
        <v>1223.0789683594787</v>
      </c>
      <c r="S18" s="48">
        <v>1.3042</v>
      </c>
    </row>
    <row r="19" spans="2:19">
      <c r="B19" s="47">
        <v>43419</v>
      </c>
      <c r="C19" s="46">
        <v>1375</v>
      </c>
      <c r="D19" s="45">
        <v>1385</v>
      </c>
      <c r="E19" s="44">
        <f t="shared" si="0"/>
        <v>1380</v>
      </c>
      <c r="F19" s="46">
        <v>1400</v>
      </c>
      <c r="G19" s="45">
        <v>1405</v>
      </c>
      <c r="H19" s="44">
        <f t="shared" si="1"/>
        <v>1402.5</v>
      </c>
      <c r="I19" s="46">
        <v>1470</v>
      </c>
      <c r="J19" s="45">
        <v>1480</v>
      </c>
      <c r="K19" s="44">
        <f t="shared" si="2"/>
        <v>1475</v>
      </c>
      <c r="L19" s="52">
        <v>1385</v>
      </c>
      <c r="M19" s="51">
        <v>1.2777000000000001</v>
      </c>
      <c r="N19" s="51">
        <v>1.1308</v>
      </c>
      <c r="O19" s="50">
        <v>113.41</v>
      </c>
      <c r="P19" s="43">
        <v>1083.98</v>
      </c>
      <c r="Q19" s="43">
        <v>1094.24</v>
      </c>
      <c r="R19" s="49">
        <f t="shared" si="3"/>
        <v>1224.796604174036</v>
      </c>
      <c r="S19" s="48">
        <v>1.284</v>
      </c>
    </row>
    <row r="20" spans="2:19">
      <c r="B20" s="47">
        <v>43420</v>
      </c>
      <c r="C20" s="46">
        <v>1370</v>
      </c>
      <c r="D20" s="45">
        <v>1380</v>
      </c>
      <c r="E20" s="44">
        <f t="shared" si="0"/>
        <v>1375</v>
      </c>
      <c r="F20" s="46">
        <v>1390</v>
      </c>
      <c r="G20" s="45">
        <v>1400</v>
      </c>
      <c r="H20" s="44">
        <f t="shared" si="1"/>
        <v>1395</v>
      </c>
      <c r="I20" s="46">
        <v>1460</v>
      </c>
      <c r="J20" s="45">
        <v>1470</v>
      </c>
      <c r="K20" s="44">
        <f t="shared" si="2"/>
        <v>1465</v>
      </c>
      <c r="L20" s="52">
        <v>1380</v>
      </c>
      <c r="M20" s="51">
        <v>1.2843</v>
      </c>
      <c r="N20" s="51">
        <v>1.1337999999999999</v>
      </c>
      <c r="O20" s="50">
        <v>113.2</v>
      </c>
      <c r="P20" s="43">
        <v>1074.52</v>
      </c>
      <c r="Q20" s="43">
        <v>1084.77</v>
      </c>
      <c r="R20" s="49">
        <f t="shared" si="3"/>
        <v>1217.1458811077791</v>
      </c>
      <c r="S20" s="48">
        <v>1.2906</v>
      </c>
    </row>
    <row r="21" spans="2:19">
      <c r="B21" s="47">
        <v>43423</v>
      </c>
      <c r="C21" s="46">
        <v>1350</v>
      </c>
      <c r="D21" s="45">
        <v>1360</v>
      </c>
      <c r="E21" s="44">
        <f t="shared" si="0"/>
        <v>1355</v>
      </c>
      <c r="F21" s="46">
        <v>1390</v>
      </c>
      <c r="G21" s="45">
        <v>1410</v>
      </c>
      <c r="H21" s="44">
        <f t="shared" si="1"/>
        <v>1400</v>
      </c>
      <c r="I21" s="46">
        <v>1465</v>
      </c>
      <c r="J21" s="45">
        <v>1475</v>
      </c>
      <c r="K21" s="44">
        <f t="shared" si="2"/>
        <v>1470</v>
      </c>
      <c r="L21" s="52">
        <v>1360</v>
      </c>
      <c r="M21" s="51">
        <v>1.2831999999999999</v>
      </c>
      <c r="N21" s="51">
        <v>1.1422000000000001</v>
      </c>
      <c r="O21" s="50">
        <v>112.79</v>
      </c>
      <c r="P21" s="43">
        <v>1059.8499999999999</v>
      </c>
      <c r="Q21" s="43">
        <v>1093.6199999999999</v>
      </c>
      <c r="R21" s="49">
        <f t="shared" si="3"/>
        <v>1190.6846436701103</v>
      </c>
      <c r="S21" s="48">
        <v>1.2892999999999999</v>
      </c>
    </row>
    <row r="22" spans="2:19">
      <c r="B22" s="47">
        <v>43424</v>
      </c>
      <c r="C22" s="46">
        <v>1340</v>
      </c>
      <c r="D22" s="45">
        <v>1350</v>
      </c>
      <c r="E22" s="44">
        <f t="shared" si="0"/>
        <v>1345</v>
      </c>
      <c r="F22" s="46">
        <v>1400</v>
      </c>
      <c r="G22" s="45">
        <v>1410</v>
      </c>
      <c r="H22" s="44">
        <f t="shared" si="1"/>
        <v>1405</v>
      </c>
      <c r="I22" s="46">
        <v>1470</v>
      </c>
      <c r="J22" s="45">
        <v>1480</v>
      </c>
      <c r="K22" s="44">
        <f t="shared" si="2"/>
        <v>1475</v>
      </c>
      <c r="L22" s="52">
        <v>1350</v>
      </c>
      <c r="M22" s="51">
        <v>1.2841</v>
      </c>
      <c r="N22" s="51">
        <v>1.1417999999999999</v>
      </c>
      <c r="O22" s="50">
        <v>112.35</v>
      </c>
      <c r="P22" s="43">
        <v>1051.32</v>
      </c>
      <c r="Q22" s="43">
        <v>1092.77</v>
      </c>
      <c r="R22" s="49">
        <f t="shared" si="3"/>
        <v>1182.343667892801</v>
      </c>
      <c r="S22" s="48">
        <v>1.2903</v>
      </c>
    </row>
    <row r="23" spans="2:19">
      <c r="B23" s="47">
        <v>43425</v>
      </c>
      <c r="C23" s="46">
        <v>1325</v>
      </c>
      <c r="D23" s="45">
        <v>1330</v>
      </c>
      <c r="E23" s="44">
        <f t="shared" si="0"/>
        <v>1327.5</v>
      </c>
      <c r="F23" s="46">
        <v>1380</v>
      </c>
      <c r="G23" s="45">
        <v>1420</v>
      </c>
      <c r="H23" s="44">
        <f t="shared" si="1"/>
        <v>1400</v>
      </c>
      <c r="I23" s="46">
        <v>1465</v>
      </c>
      <c r="J23" s="45">
        <v>1475</v>
      </c>
      <c r="K23" s="44">
        <f t="shared" si="2"/>
        <v>1470</v>
      </c>
      <c r="L23" s="52">
        <v>1330</v>
      </c>
      <c r="M23" s="51">
        <v>1.2809999999999999</v>
      </c>
      <c r="N23" s="51">
        <v>1.1411</v>
      </c>
      <c r="O23" s="50">
        <v>113.06</v>
      </c>
      <c r="P23" s="43">
        <v>1038.25</v>
      </c>
      <c r="Q23" s="43">
        <v>1103.08</v>
      </c>
      <c r="R23" s="49">
        <f t="shared" si="3"/>
        <v>1165.5420208570677</v>
      </c>
      <c r="S23" s="48">
        <v>1.2873000000000001</v>
      </c>
    </row>
    <row r="24" spans="2:19">
      <c r="B24" s="47">
        <v>43426</v>
      </c>
      <c r="C24" s="46">
        <v>1330</v>
      </c>
      <c r="D24" s="45">
        <v>1340</v>
      </c>
      <c r="E24" s="44">
        <f t="shared" si="0"/>
        <v>1335</v>
      </c>
      <c r="F24" s="46">
        <v>1390</v>
      </c>
      <c r="G24" s="45">
        <v>1410</v>
      </c>
      <c r="H24" s="44">
        <f t="shared" si="1"/>
        <v>1400</v>
      </c>
      <c r="I24" s="46">
        <v>1465</v>
      </c>
      <c r="J24" s="45">
        <v>1475</v>
      </c>
      <c r="K24" s="44">
        <f t="shared" si="2"/>
        <v>1470</v>
      </c>
      <c r="L24" s="52">
        <v>1340</v>
      </c>
      <c r="M24" s="51">
        <v>1.2883</v>
      </c>
      <c r="N24" s="51">
        <v>1.1406000000000001</v>
      </c>
      <c r="O24" s="50">
        <v>112.96</v>
      </c>
      <c r="P24" s="43">
        <v>1040.1300000000001</v>
      </c>
      <c r="Q24" s="43">
        <v>1089.22</v>
      </c>
      <c r="R24" s="49">
        <f t="shared" si="3"/>
        <v>1174.8202700333156</v>
      </c>
      <c r="S24" s="48">
        <v>1.2945</v>
      </c>
    </row>
    <row r="25" spans="2:19">
      <c r="B25" s="47">
        <v>43427</v>
      </c>
      <c r="C25" s="46">
        <v>1330</v>
      </c>
      <c r="D25" s="45">
        <v>1331</v>
      </c>
      <c r="E25" s="44">
        <f t="shared" si="0"/>
        <v>1330.5</v>
      </c>
      <c r="F25" s="46">
        <v>1370</v>
      </c>
      <c r="G25" s="45">
        <v>1420</v>
      </c>
      <c r="H25" s="44">
        <f t="shared" si="1"/>
        <v>1395</v>
      </c>
      <c r="I25" s="46">
        <v>1460</v>
      </c>
      <c r="J25" s="45">
        <v>1470</v>
      </c>
      <c r="K25" s="44">
        <f t="shared" si="2"/>
        <v>1465</v>
      </c>
      <c r="L25" s="52">
        <v>1331</v>
      </c>
      <c r="M25" s="51">
        <v>1.2826</v>
      </c>
      <c r="N25" s="51">
        <v>1.135</v>
      </c>
      <c r="O25" s="50">
        <v>112.85</v>
      </c>
      <c r="P25" s="43">
        <v>1037.74</v>
      </c>
      <c r="Q25" s="43">
        <v>1101.8900000000001</v>
      </c>
      <c r="R25" s="49">
        <f t="shared" si="3"/>
        <v>1172.6872246696034</v>
      </c>
      <c r="S25" s="48">
        <v>1.2887</v>
      </c>
    </row>
    <row r="26" spans="2:19">
      <c r="B26" s="47">
        <v>43430</v>
      </c>
      <c r="C26" s="46">
        <v>1320</v>
      </c>
      <c r="D26" s="45">
        <v>1330</v>
      </c>
      <c r="E26" s="44">
        <f t="shared" si="0"/>
        <v>1325</v>
      </c>
      <c r="F26" s="46">
        <v>1370</v>
      </c>
      <c r="G26" s="45">
        <v>1400</v>
      </c>
      <c r="H26" s="44">
        <f t="shared" si="1"/>
        <v>1385</v>
      </c>
      <c r="I26" s="46">
        <v>1445</v>
      </c>
      <c r="J26" s="45">
        <v>1455</v>
      </c>
      <c r="K26" s="44">
        <f t="shared" si="2"/>
        <v>1450</v>
      </c>
      <c r="L26" s="52">
        <v>1330</v>
      </c>
      <c r="M26" s="51">
        <v>1.2847</v>
      </c>
      <c r="N26" s="51">
        <v>1.1355999999999999</v>
      </c>
      <c r="O26" s="50">
        <v>113.24</v>
      </c>
      <c r="P26" s="43">
        <v>1035.26</v>
      </c>
      <c r="Q26" s="43">
        <v>1084.5999999999999</v>
      </c>
      <c r="R26" s="49">
        <f t="shared" si="3"/>
        <v>1171.1870376893273</v>
      </c>
      <c r="S26" s="48">
        <v>1.2907999999999999</v>
      </c>
    </row>
    <row r="27" spans="2:19">
      <c r="B27" s="47">
        <v>43431</v>
      </c>
      <c r="C27" s="46">
        <v>1320</v>
      </c>
      <c r="D27" s="45">
        <v>1330</v>
      </c>
      <c r="E27" s="44">
        <f t="shared" si="0"/>
        <v>1325</v>
      </c>
      <c r="F27" s="46">
        <v>1360</v>
      </c>
      <c r="G27" s="45">
        <v>1380</v>
      </c>
      <c r="H27" s="44">
        <f t="shared" si="1"/>
        <v>1370</v>
      </c>
      <c r="I27" s="46">
        <v>1430</v>
      </c>
      <c r="J27" s="45">
        <v>1440</v>
      </c>
      <c r="K27" s="44">
        <f t="shared" si="2"/>
        <v>1435</v>
      </c>
      <c r="L27" s="52">
        <v>1330</v>
      </c>
      <c r="M27" s="51">
        <v>1.2756000000000001</v>
      </c>
      <c r="N27" s="51">
        <v>1.1327</v>
      </c>
      <c r="O27" s="50">
        <v>113.59</v>
      </c>
      <c r="P27" s="43">
        <v>1042.6500000000001</v>
      </c>
      <c r="Q27" s="43">
        <v>1076.78</v>
      </c>
      <c r="R27" s="49">
        <f t="shared" si="3"/>
        <v>1174.1855742915159</v>
      </c>
      <c r="S27" s="48">
        <v>1.2816000000000001</v>
      </c>
    </row>
    <row r="28" spans="2:19">
      <c r="B28" s="47">
        <v>43432</v>
      </c>
      <c r="C28" s="46">
        <v>1350</v>
      </c>
      <c r="D28" s="45">
        <v>1360</v>
      </c>
      <c r="E28" s="44">
        <f t="shared" si="0"/>
        <v>1355</v>
      </c>
      <c r="F28" s="46">
        <v>1370</v>
      </c>
      <c r="G28" s="45">
        <v>1380</v>
      </c>
      <c r="H28" s="44">
        <f t="shared" si="1"/>
        <v>1375</v>
      </c>
      <c r="I28" s="46">
        <v>1435</v>
      </c>
      <c r="J28" s="45">
        <v>1445</v>
      </c>
      <c r="K28" s="44">
        <f t="shared" si="2"/>
        <v>1440</v>
      </c>
      <c r="L28" s="52">
        <v>1360</v>
      </c>
      <c r="M28" s="51">
        <v>1.2791999999999999</v>
      </c>
      <c r="N28" s="51">
        <v>1.1289</v>
      </c>
      <c r="O28" s="50">
        <v>113.82</v>
      </c>
      <c r="P28" s="43">
        <v>1063.1600000000001</v>
      </c>
      <c r="Q28" s="43">
        <v>1073.8499999999999</v>
      </c>
      <c r="R28" s="49">
        <f t="shared" si="3"/>
        <v>1204.7125520418106</v>
      </c>
      <c r="S28" s="48">
        <v>1.2850999999999999</v>
      </c>
    </row>
    <row r="29" spans="2:19">
      <c r="B29" s="47">
        <v>43433</v>
      </c>
      <c r="C29" s="46">
        <v>1320</v>
      </c>
      <c r="D29" s="45">
        <v>1330</v>
      </c>
      <c r="E29" s="44">
        <f t="shared" si="0"/>
        <v>1325</v>
      </c>
      <c r="F29" s="46">
        <v>1360</v>
      </c>
      <c r="G29" s="45">
        <v>1370</v>
      </c>
      <c r="H29" s="44">
        <f t="shared" si="1"/>
        <v>1365</v>
      </c>
      <c r="I29" s="46">
        <v>1425</v>
      </c>
      <c r="J29" s="45">
        <v>1435</v>
      </c>
      <c r="K29" s="44">
        <f t="shared" si="2"/>
        <v>1430</v>
      </c>
      <c r="L29" s="52">
        <v>1330</v>
      </c>
      <c r="M29" s="51">
        <v>1.2775000000000001</v>
      </c>
      <c r="N29" s="51">
        <v>1.1387</v>
      </c>
      <c r="O29" s="50">
        <v>113.27</v>
      </c>
      <c r="P29" s="43">
        <v>1041.0999999999999</v>
      </c>
      <c r="Q29" s="43">
        <v>1067.3900000000001</v>
      </c>
      <c r="R29" s="49">
        <f t="shared" si="3"/>
        <v>1167.9985948889084</v>
      </c>
      <c r="S29" s="48">
        <v>1.2835000000000001</v>
      </c>
    </row>
    <row r="30" spans="2:19">
      <c r="B30" s="47">
        <v>43434</v>
      </c>
      <c r="C30" s="46">
        <v>1385</v>
      </c>
      <c r="D30" s="45">
        <v>1395</v>
      </c>
      <c r="E30" s="44">
        <f t="shared" si="0"/>
        <v>1390</v>
      </c>
      <c r="F30" s="46">
        <v>1370</v>
      </c>
      <c r="G30" s="45">
        <v>1380</v>
      </c>
      <c r="H30" s="44">
        <f t="shared" si="1"/>
        <v>1375</v>
      </c>
      <c r="I30" s="46">
        <v>1435</v>
      </c>
      <c r="J30" s="45">
        <v>1445</v>
      </c>
      <c r="K30" s="44">
        <f t="shared" si="2"/>
        <v>1440</v>
      </c>
      <c r="L30" s="52">
        <v>1395</v>
      </c>
      <c r="M30" s="51">
        <v>1.2757000000000001</v>
      </c>
      <c r="N30" s="51">
        <v>1.1366000000000001</v>
      </c>
      <c r="O30" s="50">
        <v>113.54</v>
      </c>
      <c r="P30" s="43">
        <v>1093.52</v>
      </c>
      <c r="Q30" s="43">
        <v>1076.6099999999999</v>
      </c>
      <c r="R30" s="49">
        <f t="shared" si="3"/>
        <v>1227.3447122998416</v>
      </c>
      <c r="S30" s="48">
        <v>1.2818000000000001</v>
      </c>
    </row>
    <row r="31" spans="2:19" s="10" customFormat="1">
      <c r="B31" s="42" t="s">
        <v>11</v>
      </c>
      <c r="C31" s="41">
        <f>ROUND(AVERAGE(C9:C30),2)</f>
        <v>1345.91</v>
      </c>
      <c r="D31" s="40">
        <f>ROUND(AVERAGE(D9:D30),2)</f>
        <v>1355.32</v>
      </c>
      <c r="E31" s="39">
        <f>ROUND(AVERAGE(C31:D31),2)</f>
        <v>1350.62</v>
      </c>
      <c r="F31" s="41">
        <f>ROUND(AVERAGE(F9:F30),2)</f>
        <v>1377.5</v>
      </c>
      <c r="G31" s="40">
        <f>ROUND(AVERAGE(G9:G30),2)</f>
        <v>1392.36</v>
      </c>
      <c r="H31" s="39">
        <f>ROUND(AVERAGE(F31:G31),2)</f>
        <v>1384.93</v>
      </c>
      <c r="I31" s="41">
        <f>ROUND(AVERAGE(I9:I30),2)</f>
        <v>1449.55</v>
      </c>
      <c r="J31" s="40">
        <f>ROUND(AVERAGE(J9:J30),2)</f>
        <v>1459.55</v>
      </c>
      <c r="K31" s="39">
        <f>ROUND(AVERAGE(I31:J31),2)</f>
        <v>1454.55</v>
      </c>
      <c r="L31" s="38">
        <f>ROUND(AVERAGE(L9:L30),2)</f>
        <v>1355.32</v>
      </c>
      <c r="M31" s="37">
        <f>ROUND(AVERAGE(M9:M30),4)</f>
        <v>1.2899</v>
      </c>
      <c r="N31" s="36">
        <f>ROUND(AVERAGE(N9:N30),4)</f>
        <v>1.1366000000000001</v>
      </c>
      <c r="O31" s="175">
        <f>ROUND(AVERAGE(O9:O30),2)</f>
        <v>113.31</v>
      </c>
      <c r="P31" s="35">
        <f>AVERAGE(P9:P30)</f>
        <v>1050.7322727272729</v>
      </c>
      <c r="Q31" s="35">
        <f>AVERAGE(Q9:Q30)</f>
        <v>1074.322727272727</v>
      </c>
      <c r="R31" s="35">
        <f>AVERAGE(R9:R30)</f>
        <v>1192.507588515555</v>
      </c>
      <c r="S31" s="34">
        <f>AVERAGE(S9:S30)</f>
        <v>1.2961863636363637</v>
      </c>
    </row>
    <row r="32" spans="2:19" s="5" customFormat="1">
      <c r="B32" s="33" t="s">
        <v>12</v>
      </c>
      <c r="C32" s="32">
        <f t="shared" ref="C32:S32" si="4">MAX(C9:C30)</f>
        <v>1425</v>
      </c>
      <c r="D32" s="31">
        <f t="shared" si="4"/>
        <v>1435</v>
      </c>
      <c r="E32" s="30">
        <f t="shared" si="4"/>
        <v>1430</v>
      </c>
      <c r="F32" s="32">
        <f t="shared" si="4"/>
        <v>1400</v>
      </c>
      <c r="G32" s="31">
        <f t="shared" si="4"/>
        <v>1420</v>
      </c>
      <c r="H32" s="30">
        <f t="shared" si="4"/>
        <v>1405</v>
      </c>
      <c r="I32" s="32">
        <f t="shared" si="4"/>
        <v>1470</v>
      </c>
      <c r="J32" s="31">
        <f t="shared" si="4"/>
        <v>1480</v>
      </c>
      <c r="K32" s="30">
        <f t="shared" si="4"/>
        <v>1475</v>
      </c>
      <c r="L32" s="29">
        <f t="shared" si="4"/>
        <v>1435</v>
      </c>
      <c r="M32" s="28">
        <f t="shared" si="4"/>
        <v>1.3150999999999999</v>
      </c>
      <c r="N32" s="27">
        <f t="shared" si="4"/>
        <v>1.149</v>
      </c>
      <c r="O32" s="26">
        <f t="shared" si="4"/>
        <v>113.95</v>
      </c>
      <c r="P32" s="25">
        <f t="shared" si="4"/>
        <v>1095.3399999999999</v>
      </c>
      <c r="Q32" s="25">
        <f t="shared" si="4"/>
        <v>1103.08</v>
      </c>
      <c r="R32" s="25">
        <f t="shared" si="4"/>
        <v>1256.67746737893</v>
      </c>
      <c r="S32" s="24">
        <f t="shared" si="4"/>
        <v>1.3217000000000001</v>
      </c>
    </row>
    <row r="33" spans="2:19" s="5" customFormat="1" ht="13.5" thickBot="1">
      <c r="B33" s="23" t="s">
        <v>13</v>
      </c>
      <c r="C33" s="22">
        <f t="shared" ref="C33:S33" si="5">MIN(C9:C30)</f>
        <v>1280</v>
      </c>
      <c r="D33" s="21">
        <f t="shared" si="5"/>
        <v>1281</v>
      </c>
      <c r="E33" s="20">
        <f t="shared" si="5"/>
        <v>1280.5</v>
      </c>
      <c r="F33" s="22">
        <f t="shared" si="5"/>
        <v>1360</v>
      </c>
      <c r="G33" s="21">
        <f t="shared" si="5"/>
        <v>1370</v>
      </c>
      <c r="H33" s="20">
        <f t="shared" si="5"/>
        <v>1365</v>
      </c>
      <c r="I33" s="22">
        <f t="shared" si="5"/>
        <v>1425</v>
      </c>
      <c r="J33" s="21">
        <f t="shared" si="5"/>
        <v>1435</v>
      </c>
      <c r="K33" s="20">
        <f t="shared" si="5"/>
        <v>1430</v>
      </c>
      <c r="L33" s="19">
        <f t="shared" si="5"/>
        <v>1281</v>
      </c>
      <c r="M33" s="18">
        <f t="shared" si="5"/>
        <v>1.2756000000000001</v>
      </c>
      <c r="N33" s="17">
        <f t="shared" si="5"/>
        <v>1.1259999999999999</v>
      </c>
      <c r="O33" s="16">
        <f t="shared" si="5"/>
        <v>112.35</v>
      </c>
      <c r="P33" s="15">
        <f t="shared" si="5"/>
        <v>992.18</v>
      </c>
      <c r="Q33" s="15">
        <f t="shared" si="5"/>
        <v>1036.54</v>
      </c>
      <c r="R33" s="15">
        <f t="shared" si="5"/>
        <v>1124.8682824025288</v>
      </c>
      <c r="S33" s="14">
        <f t="shared" si="5"/>
        <v>1.2816000000000001</v>
      </c>
    </row>
    <row r="35" spans="2:19">
      <c r="B35" s="7" t="s">
        <v>14</v>
      </c>
      <c r="C35" s="9"/>
      <c r="D35" s="9"/>
      <c r="E35" s="8"/>
      <c r="F35" s="9"/>
      <c r="G35" s="9"/>
      <c r="H35" s="8"/>
      <c r="I35" s="9"/>
      <c r="J35" s="9"/>
      <c r="K35" s="8"/>
      <c r="L35" s="9"/>
      <c r="M35" s="9"/>
      <c r="N35" s="8"/>
    </row>
    <row r="36" spans="2:19">
      <c r="B36" s="7" t="s">
        <v>15</v>
      </c>
      <c r="C36" s="9"/>
      <c r="D36" s="9"/>
      <c r="E36" s="8"/>
      <c r="F36" s="9"/>
      <c r="G36" s="9"/>
      <c r="H36" s="8"/>
      <c r="I36" s="9"/>
      <c r="J36" s="9"/>
      <c r="K36" s="8"/>
      <c r="L36" s="9"/>
      <c r="M36" s="9"/>
      <c r="N36" s="8"/>
    </row>
  </sheetData>
  <mergeCells count="7">
    <mergeCell ref="P7:Q7"/>
    <mergeCell ref="S7:S8"/>
    <mergeCell ref="C7:E7"/>
    <mergeCell ref="F7:H7"/>
    <mergeCell ref="I7:K7"/>
    <mergeCell ref="L7:L8"/>
    <mergeCell ref="M7:O7"/>
  </mergeCells>
  <phoneticPr fontId="7" type="noConversion"/>
  <printOptions horizontalCentered="1" verticalCentered="1" gridLines="1" gridLinesSet="0"/>
  <pageMargins left="0.19685039370078741" right="0.19685039370078741" top="0.98425196850393704" bottom="0.98425196850393704" header="0.51181102362204722" footer="0.51181102362204722"/>
  <pageSetup paperSize="9" scale="96" orientation="landscape" horizontalDpi="204" verticalDpi="196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S36"/>
  <sheetViews>
    <sheetView workbookViewId="0">
      <pane ySplit="8" topLeftCell="A9" activePane="bottomLeft" state="frozen"/>
      <selection activeCell="C46" sqref="C46"/>
      <selection pane="bottomLeft"/>
    </sheetView>
  </sheetViews>
  <sheetFormatPr defaultRowHeight="12.75"/>
  <cols>
    <col min="2" max="2" width="9.7109375" bestFit="1" customWidth="1"/>
    <col min="3" max="3" width="12.42578125" style="4" bestFit="1" customWidth="1"/>
    <col min="4" max="4" width="12" style="4" bestFit="1" customWidth="1"/>
    <col min="5" max="5" width="9.42578125" bestFit="1" customWidth="1"/>
    <col min="6" max="7" width="10.7109375" style="4" customWidth="1"/>
    <col min="8" max="8" width="10.7109375" customWidth="1"/>
    <col min="9" max="10" width="10.7109375" style="4" customWidth="1"/>
    <col min="11" max="11" width="10.7109375" customWidth="1"/>
    <col min="12" max="12" width="12.5703125" style="4" bestFit="1" customWidth="1"/>
    <col min="13" max="13" width="10" style="4" bestFit="1" customWidth="1"/>
    <col min="14" max="14" width="14.140625" bestFit="1" customWidth="1"/>
    <col min="15" max="15" width="12.5703125" style="4" bestFit="1" customWidth="1"/>
    <col min="16" max="16" width="10.5703125" bestFit="1" customWidth="1"/>
    <col min="17" max="17" width="11.28515625" bestFit="1" customWidth="1"/>
    <col min="18" max="18" width="14.140625" bestFit="1" customWidth="1"/>
    <col min="19" max="19" width="10.5703125" bestFit="1" customWidth="1"/>
  </cols>
  <sheetData>
    <row r="3" spans="1:19" ht="15.75">
      <c r="B3" s="6" t="s">
        <v>19</v>
      </c>
    </row>
    <row r="4" spans="1:19">
      <c r="B4" s="61" t="s">
        <v>30</v>
      </c>
    </row>
    <row r="6" spans="1:19" ht="13.5" thickBot="1">
      <c r="B6" s="1">
        <v>43405</v>
      </c>
    </row>
    <row r="7" spans="1:19" ht="13.5" thickBot="1">
      <c r="B7" s="60"/>
      <c r="C7" s="183" t="s">
        <v>0</v>
      </c>
      <c r="D7" s="184"/>
      <c r="E7" s="185"/>
      <c r="F7" s="183" t="s">
        <v>2</v>
      </c>
      <c r="G7" s="184"/>
      <c r="H7" s="185"/>
      <c r="I7" s="186" t="s">
        <v>24</v>
      </c>
      <c r="J7" s="187"/>
      <c r="K7" s="188"/>
      <c r="L7" s="176" t="s">
        <v>4</v>
      </c>
      <c r="M7" s="178" t="s">
        <v>21</v>
      </c>
      <c r="N7" s="179"/>
      <c r="O7" s="180"/>
      <c r="P7" s="181" t="s">
        <v>5</v>
      </c>
      <c r="Q7" s="182"/>
      <c r="R7" s="11" t="s">
        <v>18</v>
      </c>
      <c r="S7" s="176" t="s">
        <v>20</v>
      </c>
    </row>
    <row r="8" spans="1:19" ht="13.5" thickBot="1">
      <c r="A8" s="3"/>
      <c r="B8" s="59"/>
      <c r="C8" s="57" t="s">
        <v>6</v>
      </c>
      <c r="D8" s="57" t="s">
        <v>7</v>
      </c>
      <c r="E8" s="58" t="s">
        <v>1</v>
      </c>
      <c r="F8" s="57" t="s">
        <v>6</v>
      </c>
      <c r="G8" s="57" t="s">
        <v>7</v>
      </c>
      <c r="H8" s="58" t="s">
        <v>1</v>
      </c>
      <c r="I8" s="57" t="s">
        <v>6</v>
      </c>
      <c r="J8" s="57" t="s">
        <v>7</v>
      </c>
      <c r="K8" s="58" t="s">
        <v>1</v>
      </c>
      <c r="L8" s="177"/>
      <c r="M8" s="56" t="s">
        <v>10</v>
      </c>
      <c r="N8" s="55" t="s">
        <v>16</v>
      </c>
      <c r="O8" s="12" t="s">
        <v>17</v>
      </c>
      <c r="P8" s="54" t="s">
        <v>8</v>
      </c>
      <c r="Q8" s="54" t="s">
        <v>9</v>
      </c>
      <c r="R8" s="13" t="s">
        <v>8</v>
      </c>
      <c r="S8" s="177" t="s">
        <v>20</v>
      </c>
    </row>
    <row r="9" spans="1:19">
      <c r="B9" s="47">
        <v>43405</v>
      </c>
      <c r="C9" s="46">
        <v>1335</v>
      </c>
      <c r="D9" s="45">
        <v>1345</v>
      </c>
      <c r="E9" s="44">
        <f t="shared" ref="E9:E30" si="0">AVERAGE(C9:D9)</f>
        <v>1340</v>
      </c>
      <c r="F9" s="46">
        <v>1350</v>
      </c>
      <c r="G9" s="45">
        <v>1360</v>
      </c>
      <c r="H9" s="44">
        <f t="shared" ref="H9:H30" si="1">AVERAGE(F9:G9)</f>
        <v>1355</v>
      </c>
      <c r="I9" s="46">
        <v>1430</v>
      </c>
      <c r="J9" s="45">
        <v>1440</v>
      </c>
      <c r="K9" s="44">
        <f t="shared" ref="K9:K30" si="2">AVERAGE(I9:J9)</f>
        <v>1435</v>
      </c>
      <c r="L9" s="52">
        <v>1345</v>
      </c>
      <c r="M9" s="51">
        <v>1.2910999999999999</v>
      </c>
      <c r="N9" s="53">
        <v>1.1388</v>
      </c>
      <c r="O9" s="50">
        <v>112.86</v>
      </c>
      <c r="P9" s="43">
        <v>1041.75</v>
      </c>
      <c r="Q9" s="43">
        <v>1048.33</v>
      </c>
      <c r="R9" s="49">
        <f t="shared" ref="R9:R30" si="3">L9/N9</f>
        <v>1181.0677906568317</v>
      </c>
      <c r="S9" s="48">
        <v>1.2972999999999999</v>
      </c>
    </row>
    <row r="10" spans="1:19">
      <c r="B10" s="47">
        <v>43406</v>
      </c>
      <c r="C10" s="46">
        <v>1355</v>
      </c>
      <c r="D10" s="45">
        <v>1360</v>
      </c>
      <c r="E10" s="44">
        <f t="shared" si="0"/>
        <v>1357.5</v>
      </c>
      <c r="F10" s="46">
        <v>1380</v>
      </c>
      <c r="G10" s="45">
        <v>1381</v>
      </c>
      <c r="H10" s="44">
        <f t="shared" si="1"/>
        <v>1380.5</v>
      </c>
      <c r="I10" s="46">
        <v>1460</v>
      </c>
      <c r="J10" s="45">
        <v>1470</v>
      </c>
      <c r="K10" s="44">
        <f t="shared" si="2"/>
        <v>1465</v>
      </c>
      <c r="L10" s="52">
        <v>1360</v>
      </c>
      <c r="M10" s="51">
        <v>1.2992999999999999</v>
      </c>
      <c r="N10" s="51">
        <v>1.1417999999999999</v>
      </c>
      <c r="O10" s="50">
        <v>112.97</v>
      </c>
      <c r="P10" s="43">
        <v>1046.72</v>
      </c>
      <c r="Q10" s="43">
        <v>1057.9100000000001</v>
      </c>
      <c r="R10" s="49">
        <f t="shared" si="3"/>
        <v>1191.1017691364514</v>
      </c>
      <c r="S10" s="48">
        <v>1.3053999999999999</v>
      </c>
    </row>
    <row r="11" spans="1:19">
      <c r="B11" s="47">
        <v>43409</v>
      </c>
      <c r="C11" s="46">
        <v>1375</v>
      </c>
      <c r="D11" s="45">
        <v>1385</v>
      </c>
      <c r="E11" s="44">
        <f t="shared" si="0"/>
        <v>1380</v>
      </c>
      <c r="F11" s="46">
        <v>1390</v>
      </c>
      <c r="G11" s="45">
        <v>1400</v>
      </c>
      <c r="H11" s="44">
        <f t="shared" si="1"/>
        <v>1395</v>
      </c>
      <c r="I11" s="46">
        <v>1470</v>
      </c>
      <c r="J11" s="45">
        <v>1480</v>
      </c>
      <c r="K11" s="44">
        <f t="shared" si="2"/>
        <v>1475</v>
      </c>
      <c r="L11" s="52">
        <v>1385</v>
      </c>
      <c r="M11" s="51">
        <v>1.2978000000000001</v>
      </c>
      <c r="N11" s="51">
        <v>1.1368</v>
      </c>
      <c r="O11" s="50">
        <v>113.33</v>
      </c>
      <c r="P11" s="43">
        <v>1067.19</v>
      </c>
      <c r="Q11" s="43">
        <v>1073.6199999999999</v>
      </c>
      <c r="R11" s="49">
        <f t="shared" si="3"/>
        <v>1218.3321604503869</v>
      </c>
      <c r="S11" s="48">
        <v>1.304</v>
      </c>
    </row>
    <row r="12" spans="1:19">
      <c r="B12" s="47">
        <v>43410</v>
      </c>
      <c r="C12" s="46">
        <v>1361</v>
      </c>
      <c r="D12" s="45">
        <v>1362</v>
      </c>
      <c r="E12" s="44">
        <f t="shared" si="0"/>
        <v>1361.5</v>
      </c>
      <c r="F12" s="46">
        <v>1360</v>
      </c>
      <c r="G12" s="45">
        <v>1370</v>
      </c>
      <c r="H12" s="44">
        <f t="shared" si="1"/>
        <v>1365</v>
      </c>
      <c r="I12" s="46">
        <v>1435</v>
      </c>
      <c r="J12" s="45">
        <v>1445</v>
      </c>
      <c r="K12" s="44">
        <f t="shared" si="2"/>
        <v>1440</v>
      </c>
      <c r="L12" s="52">
        <v>1362</v>
      </c>
      <c r="M12" s="51">
        <v>1.3073999999999999</v>
      </c>
      <c r="N12" s="51">
        <v>1.1419999999999999</v>
      </c>
      <c r="O12" s="50">
        <v>113.19</v>
      </c>
      <c r="P12" s="43">
        <v>1041.76</v>
      </c>
      <c r="Q12" s="43">
        <v>1042.78</v>
      </c>
      <c r="R12" s="49">
        <f t="shared" si="3"/>
        <v>1192.6444833625219</v>
      </c>
      <c r="S12" s="48">
        <v>1.3138000000000001</v>
      </c>
    </row>
    <row r="13" spans="1:19">
      <c r="B13" s="47">
        <v>43411</v>
      </c>
      <c r="C13" s="46">
        <v>1365</v>
      </c>
      <c r="D13" s="45">
        <v>1375</v>
      </c>
      <c r="E13" s="44">
        <f t="shared" si="0"/>
        <v>1370</v>
      </c>
      <c r="F13" s="46">
        <v>1365</v>
      </c>
      <c r="G13" s="45">
        <v>1375</v>
      </c>
      <c r="H13" s="44">
        <f t="shared" si="1"/>
        <v>1370</v>
      </c>
      <c r="I13" s="46">
        <v>1435</v>
      </c>
      <c r="J13" s="45">
        <v>1445</v>
      </c>
      <c r="K13" s="44">
        <f t="shared" si="2"/>
        <v>1440</v>
      </c>
      <c r="L13" s="52">
        <v>1375</v>
      </c>
      <c r="M13" s="51">
        <v>1.3150999999999999</v>
      </c>
      <c r="N13" s="51">
        <v>1.149</v>
      </c>
      <c r="O13" s="50">
        <v>113.15</v>
      </c>
      <c r="P13" s="43">
        <v>1045.55</v>
      </c>
      <c r="Q13" s="43">
        <v>1040.33</v>
      </c>
      <c r="R13" s="49">
        <f t="shared" si="3"/>
        <v>1196.6927763272411</v>
      </c>
      <c r="S13" s="48">
        <v>1.3217000000000001</v>
      </c>
    </row>
    <row r="14" spans="1:19">
      <c r="B14" s="47">
        <v>43412</v>
      </c>
      <c r="C14" s="46">
        <v>1370</v>
      </c>
      <c r="D14" s="45">
        <v>1380</v>
      </c>
      <c r="E14" s="44">
        <f t="shared" si="0"/>
        <v>1375</v>
      </c>
      <c r="F14" s="46">
        <v>1370</v>
      </c>
      <c r="G14" s="45">
        <v>1380</v>
      </c>
      <c r="H14" s="44">
        <f t="shared" si="1"/>
        <v>1375</v>
      </c>
      <c r="I14" s="46">
        <v>1440</v>
      </c>
      <c r="J14" s="45">
        <v>1450</v>
      </c>
      <c r="K14" s="44">
        <f t="shared" si="2"/>
        <v>1445</v>
      </c>
      <c r="L14" s="52">
        <v>1380</v>
      </c>
      <c r="M14" s="51">
        <v>1.3101</v>
      </c>
      <c r="N14" s="51">
        <v>1.1418999999999999</v>
      </c>
      <c r="O14" s="50">
        <v>113.68</v>
      </c>
      <c r="P14" s="43">
        <v>1053.3499999999999</v>
      </c>
      <c r="Q14" s="43">
        <v>1048.1500000000001</v>
      </c>
      <c r="R14" s="49">
        <f t="shared" si="3"/>
        <v>1208.5121289079605</v>
      </c>
      <c r="S14" s="48">
        <v>1.3166</v>
      </c>
    </row>
    <row r="15" spans="1:19">
      <c r="B15" s="47">
        <v>43413</v>
      </c>
      <c r="C15" s="46">
        <v>1386</v>
      </c>
      <c r="D15" s="45">
        <v>1387</v>
      </c>
      <c r="E15" s="44">
        <f t="shared" si="0"/>
        <v>1386.5</v>
      </c>
      <c r="F15" s="46">
        <v>1385</v>
      </c>
      <c r="G15" s="45">
        <v>1390</v>
      </c>
      <c r="H15" s="44">
        <f t="shared" si="1"/>
        <v>1387.5</v>
      </c>
      <c r="I15" s="46">
        <v>1455</v>
      </c>
      <c r="J15" s="45">
        <v>1465</v>
      </c>
      <c r="K15" s="44">
        <f t="shared" si="2"/>
        <v>1460</v>
      </c>
      <c r="L15" s="52">
        <v>1387</v>
      </c>
      <c r="M15" s="51">
        <v>1.304</v>
      </c>
      <c r="N15" s="51">
        <v>1.1351</v>
      </c>
      <c r="O15" s="50">
        <v>113.86</v>
      </c>
      <c r="P15" s="43">
        <v>1063.6500000000001</v>
      </c>
      <c r="Q15" s="43">
        <v>1060.74</v>
      </c>
      <c r="R15" s="49">
        <f t="shared" si="3"/>
        <v>1221.9187736763281</v>
      </c>
      <c r="S15" s="48">
        <v>1.3104</v>
      </c>
    </row>
    <row r="16" spans="1:19">
      <c r="B16" s="47">
        <v>43416</v>
      </c>
      <c r="C16" s="46">
        <v>1390</v>
      </c>
      <c r="D16" s="45">
        <v>1400</v>
      </c>
      <c r="E16" s="44">
        <f t="shared" si="0"/>
        <v>1395</v>
      </c>
      <c r="F16" s="46">
        <v>1400</v>
      </c>
      <c r="G16" s="45">
        <v>1405</v>
      </c>
      <c r="H16" s="44">
        <f t="shared" si="1"/>
        <v>1402.5</v>
      </c>
      <c r="I16" s="46">
        <v>1470</v>
      </c>
      <c r="J16" s="45">
        <v>1480</v>
      </c>
      <c r="K16" s="44">
        <f t="shared" si="2"/>
        <v>1475</v>
      </c>
      <c r="L16" s="52">
        <v>1400</v>
      </c>
      <c r="M16" s="51">
        <v>1.2873000000000001</v>
      </c>
      <c r="N16" s="51">
        <v>1.1273</v>
      </c>
      <c r="O16" s="50">
        <v>113.86</v>
      </c>
      <c r="P16" s="43">
        <v>1087.55</v>
      </c>
      <c r="Q16" s="43">
        <v>1086.03</v>
      </c>
      <c r="R16" s="49">
        <f t="shared" si="3"/>
        <v>1241.9054377716668</v>
      </c>
      <c r="S16" s="48">
        <v>1.2937000000000001</v>
      </c>
    </row>
    <row r="17" spans="2:19">
      <c r="B17" s="47">
        <v>43417</v>
      </c>
      <c r="C17" s="46">
        <v>1405</v>
      </c>
      <c r="D17" s="45">
        <v>1410</v>
      </c>
      <c r="E17" s="44">
        <f t="shared" si="0"/>
        <v>1407.5</v>
      </c>
      <c r="F17" s="46">
        <v>1410</v>
      </c>
      <c r="G17" s="45">
        <v>1420</v>
      </c>
      <c r="H17" s="44">
        <f t="shared" si="1"/>
        <v>1415</v>
      </c>
      <c r="I17" s="46">
        <v>1480</v>
      </c>
      <c r="J17" s="45">
        <v>1490</v>
      </c>
      <c r="K17" s="44">
        <f t="shared" si="2"/>
        <v>1485</v>
      </c>
      <c r="L17" s="52">
        <v>1410</v>
      </c>
      <c r="M17" s="51">
        <v>1.2949999999999999</v>
      </c>
      <c r="N17" s="51">
        <v>1.1259999999999999</v>
      </c>
      <c r="O17" s="50">
        <v>113.95</v>
      </c>
      <c r="P17" s="43">
        <v>1088.8</v>
      </c>
      <c r="Q17" s="43">
        <v>1091.05</v>
      </c>
      <c r="R17" s="49">
        <f t="shared" si="3"/>
        <v>1252.2202486678509</v>
      </c>
      <c r="S17" s="48">
        <v>1.3015000000000001</v>
      </c>
    </row>
    <row r="18" spans="2:19">
      <c r="B18" s="47">
        <v>43418</v>
      </c>
      <c r="C18" s="46">
        <v>1375</v>
      </c>
      <c r="D18" s="45">
        <v>1380</v>
      </c>
      <c r="E18" s="44">
        <f t="shared" si="0"/>
        <v>1377.5</v>
      </c>
      <c r="F18" s="46">
        <v>1395</v>
      </c>
      <c r="G18" s="45">
        <v>1405</v>
      </c>
      <c r="H18" s="44">
        <f t="shared" si="1"/>
        <v>1400</v>
      </c>
      <c r="I18" s="46">
        <v>1465</v>
      </c>
      <c r="J18" s="45">
        <v>1475</v>
      </c>
      <c r="K18" s="44">
        <f t="shared" si="2"/>
        <v>1470</v>
      </c>
      <c r="L18" s="52">
        <v>1380</v>
      </c>
      <c r="M18" s="51">
        <v>1.2975000000000001</v>
      </c>
      <c r="N18" s="51">
        <v>1.1283000000000001</v>
      </c>
      <c r="O18" s="50">
        <v>113.87</v>
      </c>
      <c r="P18" s="43">
        <v>1063.58</v>
      </c>
      <c r="Q18" s="43">
        <v>1077.29</v>
      </c>
      <c r="R18" s="49">
        <f t="shared" si="3"/>
        <v>1223.0789683594787</v>
      </c>
      <c r="S18" s="48">
        <v>1.3042</v>
      </c>
    </row>
    <row r="19" spans="2:19">
      <c r="B19" s="47">
        <v>43419</v>
      </c>
      <c r="C19" s="46">
        <v>1378</v>
      </c>
      <c r="D19" s="45">
        <v>1385</v>
      </c>
      <c r="E19" s="44">
        <f t="shared" si="0"/>
        <v>1381.5</v>
      </c>
      <c r="F19" s="46">
        <v>1385</v>
      </c>
      <c r="G19" s="45">
        <v>1395</v>
      </c>
      <c r="H19" s="44">
        <f t="shared" si="1"/>
        <v>1390</v>
      </c>
      <c r="I19" s="46">
        <v>1455</v>
      </c>
      <c r="J19" s="45">
        <v>1465</v>
      </c>
      <c r="K19" s="44">
        <f t="shared" si="2"/>
        <v>1460</v>
      </c>
      <c r="L19" s="52">
        <v>1385</v>
      </c>
      <c r="M19" s="51">
        <v>1.2777000000000001</v>
      </c>
      <c r="N19" s="51">
        <v>1.1308</v>
      </c>
      <c r="O19" s="50">
        <v>113.41</v>
      </c>
      <c r="P19" s="43">
        <v>1083.98</v>
      </c>
      <c r="Q19" s="43">
        <v>1086.45</v>
      </c>
      <c r="R19" s="49">
        <f t="shared" si="3"/>
        <v>1224.796604174036</v>
      </c>
      <c r="S19" s="48">
        <v>1.284</v>
      </c>
    </row>
    <row r="20" spans="2:19">
      <c r="B20" s="47">
        <v>43420</v>
      </c>
      <c r="C20" s="46">
        <v>1380</v>
      </c>
      <c r="D20" s="45">
        <v>1390</v>
      </c>
      <c r="E20" s="44">
        <f t="shared" si="0"/>
        <v>1385</v>
      </c>
      <c r="F20" s="46">
        <v>1380</v>
      </c>
      <c r="G20" s="45">
        <v>1395</v>
      </c>
      <c r="H20" s="44">
        <f t="shared" si="1"/>
        <v>1387.5</v>
      </c>
      <c r="I20" s="46">
        <v>1455</v>
      </c>
      <c r="J20" s="45">
        <v>1465</v>
      </c>
      <c r="K20" s="44">
        <f t="shared" si="2"/>
        <v>1460</v>
      </c>
      <c r="L20" s="52">
        <v>1390</v>
      </c>
      <c r="M20" s="51">
        <v>1.2843</v>
      </c>
      <c r="N20" s="51">
        <v>1.1337999999999999</v>
      </c>
      <c r="O20" s="50">
        <v>113.2</v>
      </c>
      <c r="P20" s="43">
        <v>1082.3</v>
      </c>
      <c r="Q20" s="43">
        <v>1080.8900000000001</v>
      </c>
      <c r="R20" s="49">
        <f t="shared" si="3"/>
        <v>1225.9657787969661</v>
      </c>
      <c r="S20" s="48">
        <v>1.2906</v>
      </c>
    </row>
    <row r="21" spans="2:19">
      <c r="B21" s="47">
        <v>43423</v>
      </c>
      <c r="C21" s="46">
        <v>1400</v>
      </c>
      <c r="D21" s="45">
        <v>1410</v>
      </c>
      <c r="E21" s="44">
        <f t="shared" si="0"/>
        <v>1405</v>
      </c>
      <c r="F21" s="46">
        <v>1405</v>
      </c>
      <c r="G21" s="45">
        <v>1415</v>
      </c>
      <c r="H21" s="44">
        <f t="shared" si="1"/>
        <v>1410</v>
      </c>
      <c r="I21" s="46">
        <v>1470</v>
      </c>
      <c r="J21" s="45">
        <v>1480</v>
      </c>
      <c r="K21" s="44">
        <f t="shared" si="2"/>
        <v>1475</v>
      </c>
      <c r="L21" s="52">
        <v>1410</v>
      </c>
      <c r="M21" s="51">
        <v>1.2831999999999999</v>
      </c>
      <c r="N21" s="51">
        <v>1.1422000000000001</v>
      </c>
      <c r="O21" s="50">
        <v>112.79</v>
      </c>
      <c r="P21" s="43">
        <v>1098.82</v>
      </c>
      <c r="Q21" s="43">
        <v>1097.49</v>
      </c>
      <c r="R21" s="49">
        <f t="shared" si="3"/>
        <v>1234.459814393276</v>
      </c>
      <c r="S21" s="48">
        <v>1.2892999999999999</v>
      </c>
    </row>
    <row r="22" spans="2:19">
      <c r="B22" s="47">
        <v>43424</v>
      </c>
      <c r="C22" s="46">
        <v>1400</v>
      </c>
      <c r="D22" s="45">
        <v>1410</v>
      </c>
      <c r="E22" s="44">
        <f t="shared" si="0"/>
        <v>1405</v>
      </c>
      <c r="F22" s="46">
        <v>1400</v>
      </c>
      <c r="G22" s="45">
        <v>1405</v>
      </c>
      <c r="H22" s="44">
        <f t="shared" si="1"/>
        <v>1402.5</v>
      </c>
      <c r="I22" s="46">
        <v>1460</v>
      </c>
      <c r="J22" s="45">
        <v>1470</v>
      </c>
      <c r="K22" s="44">
        <f t="shared" si="2"/>
        <v>1465</v>
      </c>
      <c r="L22" s="52">
        <v>1410</v>
      </c>
      <c r="M22" s="51">
        <v>1.2841</v>
      </c>
      <c r="N22" s="51">
        <v>1.1417999999999999</v>
      </c>
      <c r="O22" s="50">
        <v>112.35</v>
      </c>
      <c r="P22" s="43">
        <v>1098.05</v>
      </c>
      <c r="Q22" s="43">
        <v>1088.8900000000001</v>
      </c>
      <c r="R22" s="49">
        <f t="shared" si="3"/>
        <v>1234.8922753547031</v>
      </c>
      <c r="S22" s="48">
        <v>1.2903</v>
      </c>
    </row>
    <row r="23" spans="2:19">
      <c r="B23" s="47">
        <v>43425</v>
      </c>
      <c r="C23" s="46">
        <v>1395</v>
      </c>
      <c r="D23" s="45">
        <v>1405</v>
      </c>
      <c r="E23" s="44">
        <f t="shared" si="0"/>
        <v>1400</v>
      </c>
      <c r="F23" s="46">
        <v>1395</v>
      </c>
      <c r="G23" s="45">
        <v>1400</v>
      </c>
      <c r="H23" s="44">
        <f t="shared" si="1"/>
        <v>1397.5</v>
      </c>
      <c r="I23" s="46">
        <v>1450</v>
      </c>
      <c r="J23" s="45">
        <v>1460</v>
      </c>
      <c r="K23" s="44">
        <f t="shared" si="2"/>
        <v>1455</v>
      </c>
      <c r="L23" s="52">
        <v>1405</v>
      </c>
      <c r="M23" s="51">
        <v>1.2809999999999999</v>
      </c>
      <c r="N23" s="51">
        <v>1.1411</v>
      </c>
      <c r="O23" s="50">
        <v>113.06</v>
      </c>
      <c r="P23" s="43">
        <v>1096.8</v>
      </c>
      <c r="Q23" s="43">
        <v>1087.55</v>
      </c>
      <c r="R23" s="49">
        <f t="shared" si="3"/>
        <v>1231.268074664797</v>
      </c>
      <c r="S23" s="48">
        <v>1.2873000000000001</v>
      </c>
    </row>
    <row r="24" spans="2:19">
      <c r="B24" s="47">
        <v>43426</v>
      </c>
      <c r="C24" s="46">
        <v>1400</v>
      </c>
      <c r="D24" s="45">
        <v>1405</v>
      </c>
      <c r="E24" s="44">
        <f t="shared" si="0"/>
        <v>1402.5</v>
      </c>
      <c r="F24" s="46">
        <v>1380</v>
      </c>
      <c r="G24" s="45">
        <v>1385</v>
      </c>
      <c r="H24" s="44">
        <f t="shared" si="1"/>
        <v>1382.5</v>
      </c>
      <c r="I24" s="46">
        <v>1435</v>
      </c>
      <c r="J24" s="45">
        <v>1445</v>
      </c>
      <c r="K24" s="44">
        <f t="shared" si="2"/>
        <v>1440</v>
      </c>
      <c r="L24" s="52">
        <v>1405</v>
      </c>
      <c r="M24" s="51">
        <v>1.2883</v>
      </c>
      <c r="N24" s="51">
        <v>1.1406000000000001</v>
      </c>
      <c r="O24" s="50">
        <v>112.96</v>
      </c>
      <c r="P24" s="43">
        <v>1090.58</v>
      </c>
      <c r="Q24" s="43">
        <v>1069.9100000000001</v>
      </c>
      <c r="R24" s="49">
        <f t="shared" si="3"/>
        <v>1231.8078204453795</v>
      </c>
      <c r="S24" s="48">
        <v>1.2945</v>
      </c>
    </row>
    <row r="25" spans="2:19">
      <c r="B25" s="47">
        <v>43427</v>
      </c>
      <c r="C25" s="46">
        <v>1355</v>
      </c>
      <c r="D25" s="45">
        <v>1365</v>
      </c>
      <c r="E25" s="44">
        <f t="shared" si="0"/>
        <v>1360</v>
      </c>
      <c r="F25" s="46">
        <v>1380</v>
      </c>
      <c r="G25" s="45">
        <v>1390</v>
      </c>
      <c r="H25" s="44">
        <f t="shared" si="1"/>
        <v>1385</v>
      </c>
      <c r="I25" s="46">
        <v>1430</v>
      </c>
      <c r="J25" s="45">
        <v>1440</v>
      </c>
      <c r="K25" s="44">
        <f t="shared" si="2"/>
        <v>1435</v>
      </c>
      <c r="L25" s="52">
        <v>1365</v>
      </c>
      <c r="M25" s="51">
        <v>1.2826</v>
      </c>
      <c r="N25" s="51">
        <v>1.135</v>
      </c>
      <c r="O25" s="50">
        <v>112.85</v>
      </c>
      <c r="P25" s="43">
        <v>1064.24</v>
      </c>
      <c r="Q25" s="43">
        <v>1078.6099999999999</v>
      </c>
      <c r="R25" s="49">
        <f t="shared" si="3"/>
        <v>1202.6431718061674</v>
      </c>
      <c r="S25" s="48">
        <v>1.2887</v>
      </c>
    </row>
    <row r="26" spans="2:19">
      <c r="B26" s="47">
        <v>43430</v>
      </c>
      <c r="C26" s="46">
        <v>1375</v>
      </c>
      <c r="D26" s="45">
        <v>1385</v>
      </c>
      <c r="E26" s="44">
        <f t="shared" si="0"/>
        <v>1380</v>
      </c>
      <c r="F26" s="46">
        <v>1380</v>
      </c>
      <c r="G26" s="45">
        <v>1390</v>
      </c>
      <c r="H26" s="44">
        <f t="shared" si="1"/>
        <v>1385</v>
      </c>
      <c r="I26" s="46">
        <v>1430</v>
      </c>
      <c r="J26" s="45">
        <v>1440</v>
      </c>
      <c r="K26" s="44">
        <f t="shared" si="2"/>
        <v>1435</v>
      </c>
      <c r="L26" s="52">
        <v>1385</v>
      </c>
      <c r="M26" s="51">
        <v>1.2847</v>
      </c>
      <c r="N26" s="51">
        <v>1.1355999999999999</v>
      </c>
      <c r="O26" s="50">
        <v>113.24</v>
      </c>
      <c r="P26" s="43">
        <v>1078.07</v>
      </c>
      <c r="Q26" s="43">
        <v>1076.8499999999999</v>
      </c>
      <c r="R26" s="49">
        <f t="shared" si="3"/>
        <v>1219.6195843606904</v>
      </c>
      <c r="S26" s="48">
        <v>1.2907999999999999</v>
      </c>
    </row>
    <row r="27" spans="2:19">
      <c r="B27" s="47">
        <v>43431</v>
      </c>
      <c r="C27" s="46">
        <v>1384</v>
      </c>
      <c r="D27" s="45">
        <v>1386</v>
      </c>
      <c r="E27" s="44">
        <f t="shared" si="0"/>
        <v>1385</v>
      </c>
      <c r="F27" s="46">
        <v>1380</v>
      </c>
      <c r="G27" s="45">
        <v>1390</v>
      </c>
      <c r="H27" s="44">
        <f t="shared" si="1"/>
        <v>1385</v>
      </c>
      <c r="I27" s="46">
        <v>1430</v>
      </c>
      <c r="J27" s="45">
        <v>1440</v>
      </c>
      <c r="K27" s="44">
        <f t="shared" si="2"/>
        <v>1435</v>
      </c>
      <c r="L27" s="52">
        <v>1386</v>
      </c>
      <c r="M27" s="51">
        <v>1.2756000000000001</v>
      </c>
      <c r="N27" s="51">
        <v>1.1327</v>
      </c>
      <c r="O27" s="50">
        <v>113.59</v>
      </c>
      <c r="P27" s="43">
        <v>1086.55</v>
      </c>
      <c r="Q27" s="43">
        <v>1084.58</v>
      </c>
      <c r="R27" s="49">
        <f t="shared" si="3"/>
        <v>1223.6249668932639</v>
      </c>
      <c r="S27" s="48">
        <v>1.2816000000000001</v>
      </c>
    </row>
    <row r="28" spans="2:19">
      <c r="B28" s="47">
        <v>43432</v>
      </c>
      <c r="C28" s="46">
        <v>1395</v>
      </c>
      <c r="D28" s="45">
        <v>1405</v>
      </c>
      <c r="E28" s="44">
        <f t="shared" si="0"/>
        <v>1400</v>
      </c>
      <c r="F28" s="46">
        <v>1395</v>
      </c>
      <c r="G28" s="45">
        <v>1405</v>
      </c>
      <c r="H28" s="44">
        <f t="shared" si="1"/>
        <v>1400</v>
      </c>
      <c r="I28" s="46">
        <v>1445</v>
      </c>
      <c r="J28" s="45">
        <v>1455</v>
      </c>
      <c r="K28" s="44">
        <f t="shared" si="2"/>
        <v>1450</v>
      </c>
      <c r="L28" s="52">
        <v>1405</v>
      </c>
      <c r="M28" s="51">
        <v>1.2791999999999999</v>
      </c>
      <c r="N28" s="51">
        <v>1.1289</v>
      </c>
      <c r="O28" s="50">
        <v>113.82</v>
      </c>
      <c r="P28" s="43">
        <v>1098.3399999999999</v>
      </c>
      <c r="Q28" s="43">
        <v>1093.3</v>
      </c>
      <c r="R28" s="49">
        <f t="shared" si="3"/>
        <v>1244.5743644255469</v>
      </c>
      <c r="S28" s="48">
        <v>1.2850999999999999</v>
      </c>
    </row>
    <row r="29" spans="2:19">
      <c r="B29" s="47">
        <v>43433</v>
      </c>
      <c r="C29" s="46">
        <v>1400</v>
      </c>
      <c r="D29" s="45">
        <v>1403</v>
      </c>
      <c r="E29" s="44">
        <f t="shared" si="0"/>
        <v>1401.5</v>
      </c>
      <c r="F29" s="46">
        <v>1405</v>
      </c>
      <c r="G29" s="45">
        <v>1410</v>
      </c>
      <c r="H29" s="44">
        <f t="shared" si="1"/>
        <v>1407.5</v>
      </c>
      <c r="I29" s="46">
        <v>1455</v>
      </c>
      <c r="J29" s="45">
        <v>1465</v>
      </c>
      <c r="K29" s="44">
        <f t="shared" si="2"/>
        <v>1460</v>
      </c>
      <c r="L29" s="52">
        <v>1403</v>
      </c>
      <c r="M29" s="51">
        <v>1.2775000000000001</v>
      </c>
      <c r="N29" s="51">
        <v>1.1387</v>
      </c>
      <c r="O29" s="50">
        <v>113.27</v>
      </c>
      <c r="P29" s="43">
        <v>1098.24</v>
      </c>
      <c r="Q29" s="43">
        <v>1098.56</v>
      </c>
      <c r="R29" s="49">
        <f t="shared" si="3"/>
        <v>1232.1067884429613</v>
      </c>
      <c r="S29" s="48">
        <v>1.2835000000000001</v>
      </c>
    </row>
    <row r="30" spans="2:19">
      <c r="B30" s="47">
        <v>43434</v>
      </c>
      <c r="C30" s="46">
        <v>1415</v>
      </c>
      <c r="D30" s="45">
        <v>1416</v>
      </c>
      <c r="E30" s="44">
        <f t="shared" si="0"/>
        <v>1415.5</v>
      </c>
      <c r="F30" s="46">
        <v>1425</v>
      </c>
      <c r="G30" s="45">
        <v>1430</v>
      </c>
      <c r="H30" s="44">
        <f t="shared" si="1"/>
        <v>1427.5</v>
      </c>
      <c r="I30" s="46">
        <v>1475</v>
      </c>
      <c r="J30" s="45">
        <v>1485</v>
      </c>
      <c r="K30" s="44">
        <f t="shared" si="2"/>
        <v>1480</v>
      </c>
      <c r="L30" s="52">
        <v>1416</v>
      </c>
      <c r="M30" s="51">
        <v>1.2757000000000001</v>
      </c>
      <c r="N30" s="51">
        <v>1.1366000000000001</v>
      </c>
      <c r="O30" s="50">
        <v>113.54</v>
      </c>
      <c r="P30" s="43">
        <v>1109.98</v>
      </c>
      <c r="Q30" s="43">
        <v>1115.6199999999999</v>
      </c>
      <c r="R30" s="49">
        <f t="shared" si="3"/>
        <v>1245.8208692591941</v>
      </c>
      <c r="S30" s="48">
        <v>1.2818000000000001</v>
      </c>
    </row>
    <row r="31" spans="2:19" s="10" customFormat="1">
      <c r="B31" s="42" t="s">
        <v>11</v>
      </c>
      <c r="C31" s="41">
        <f>ROUND(AVERAGE(C9:C30),2)</f>
        <v>1381.55</v>
      </c>
      <c r="D31" s="40">
        <f>ROUND(AVERAGE(D9:D30),2)</f>
        <v>1388.59</v>
      </c>
      <c r="E31" s="39">
        <f>ROUND(AVERAGE(C31:D31),2)</f>
        <v>1385.07</v>
      </c>
      <c r="F31" s="41">
        <f>ROUND(AVERAGE(F9:F30),2)</f>
        <v>1387.05</v>
      </c>
      <c r="G31" s="40">
        <f>ROUND(AVERAGE(G9:G30),2)</f>
        <v>1395.27</v>
      </c>
      <c r="H31" s="39">
        <f>ROUND(AVERAGE(F31:G31),2)</f>
        <v>1391.16</v>
      </c>
      <c r="I31" s="41">
        <f>ROUND(AVERAGE(I9:I30),2)</f>
        <v>1451.36</v>
      </c>
      <c r="J31" s="40">
        <f>ROUND(AVERAGE(J9:J30),2)</f>
        <v>1461.36</v>
      </c>
      <c r="K31" s="39">
        <f>ROUND(AVERAGE(I31:J31),2)</f>
        <v>1456.36</v>
      </c>
      <c r="L31" s="38">
        <f>ROUND(AVERAGE(L9:L30),2)</f>
        <v>1388.59</v>
      </c>
      <c r="M31" s="37">
        <f>ROUND(AVERAGE(M9:M30),4)</f>
        <v>1.2899</v>
      </c>
      <c r="N31" s="36">
        <f>ROUND(AVERAGE(N9:N30),4)</f>
        <v>1.1366000000000001</v>
      </c>
      <c r="O31" s="175">
        <f>ROUND(AVERAGE(O9:O30),2)</f>
        <v>113.31</v>
      </c>
      <c r="P31" s="35">
        <f>AVERAGE(P9:P30)</f>
        <v>1076.6295454545452</v>
      </c>
      <c r="Q31" s="35">
        <f>AVERAGE(Q9:Q30)</f>
        <v>1076.5877272727271</v>
      </c>
      <c r="R31" s="35">
        <f>AVERAGE(R9:R30)</f>
        <v>1221.7752113788044</v>
      </c>
      <c r="S31" s="34">
        <f>AVERAGE(S9:S30)</f>
        <v>1.2961863636363637</v>
      </c>
    </row>
    <row r="32" spans="2:19" s="5" customFormat="1">
      <c r="B32" s="33" t="s">
        <v>12</v>
      </c>
      <c r="C32" s="32">
        <f t="shared" ref="C32:S32" si="4">MAX(C9:C30)</f>
        <v>1415</v>
      </c>
      <c r="D32" s="31">
        <f t="shared" si="4"/>
        <v>1416</v>
      </c>
      <c r="E32" s="30">
        <f t="shared" si="4"/>
        <v>1415.5</v>
      </c>
      <c r="F32" s="32">
        <f t="shared" si="4"/>
        <v>1425</v>
      </c>
      <c r="G32" s="31">
        <f t="shared" si="4"/>
        <v>1430</v>
      </c>
      <c r="H32" s="30">
        <f t="shared" si="4"/>
        <v>1427.5</v>
      </c>
      <c r="I32" s="32">
        <f t="shared" si="4"/>
        <v>1480</v>
      </c>
      <c r="J32" s="31">
        <f t="shared" si="4"/>
        <v>1490</v>
      </c>
      <c r="K32" s="30">
        <f t="shared" si="4"/>
        <v>1485</v>
      </c>
      <c r="L32" s="29">
        <f t="shared" si="4"/>
        <v>1416</v>
      </c>
      <c r="M32" s="28">
        <f t="shared" si="4"/>
        <v>1.3150999999999999</v>
      </c>
      <c r="N32" s="27">
        <f t="shared" si="4"/>
        <v>1.149</v>
      </c>
      <c r="O32" s="26">
        <f t="shared" si="4"/>
        <v>113.95</v>
      </c>
      <c r="P32" s="25">
        <f t="shared" si="4"/>
        <v>1109.98</v>
      </c>
      <c r="Q32" s="25">
        <f t="shared" si="4"/>
        <v>1115.6199999999999</v>
      </c>
      <c r="R32" s="25">
        <f t="shared" si="4"/>
        <v>1252.2202486678509</v>
      </c>
      <c r="S32" s="24">
        <f t="shared" si="4"/>
        <v>1.3217000000000001</v>
      </c>
    </row>
    <row r="33" spans="2:19" s="5" customFormat="1" ht="13.5" thickBot="1">
      <c r="B33" s="23" t="s">
        <v>13</v>
      </c>
      <c r="C33" s="22">
        <f t="shared" ref="C33:S33" si="5">MIN(C9:C30)</f>
        <v>1335</v>
      </c>
      <c r="D33" s="21">
        <f t="shared" si="5"/>
        <v>1345</v>
      </c>
      <c r="E33" s="20">
        <f t="shared" si="5"/>
        <v>1340</v>
      </c>
      <c r="F33" s="22">
        <f t="shared" si="5"/>
        <v>1350</v>
      </c>
      <c r="G33" s="21">
        <f t="shared" si="5"/>
        <v>1360</v>
      </c>
      <c r="H33" s="20">
        <f t="shared" si="5"/>
        <v>1355</v>
      </c>
      <c r="I33" s="22">
        <f t="shared" si="5"/>
        <v>1430</v>
      </c>
      <c r="J33" s="21">
        <f t="shared" si="5"/>
        <v>1440</v>
      </c>
      <c r="K33" s="20">
        <f t="shared" si="5"/>
        <v>1435</v>
      </c>
      <c r="L33" s="19">
        <f t="shared" si="5"/>
        <v>1345</v>
      </c>
      <c r="M33" s="18">
        <f t="shared" si="5"/>
        <v>1.2756000000000001</v>
      </c>
      <c r="N33" s="17">
        <f t="shared" si="5"/>
        <v>1.1259999999999999</v>
      </c>
      <c r="O33" s="16">
        <f t="shared" si="5"/>
        <v>112.35</v>
      </c>
      <c r="P33" s="15">
        <f t="shared" si="5"/>
        <v>1041.75</v>
      </c>
      <c r="Q33" s="15">
        <f t="shared" si="5"/>
        <v>1040.33</v>
      </c>
      <c r="R33" s="15">
        <f t="shared" si="5"/>
        <v>1181.0677906568317</v>
      </c>
      <c r="S33" s="14">
        <f t="shared" si="5"/>
        <v>1.2816000000000001</v>
      </c>
    </row>
    <row r="35" spans="2:19">
      <c r="B35" s="7" t="s">
        <v>14</v>
      </c>
      <c r="C35" s="9"/>
      <c r="D35" s="9"/>
      <c r="E35" s="8"/>
      <c r="F35" s="9"/>
      <c r="G35" s="9"/>
      <c r="H35" s="8"/>
      <c r="I35" s="9"/>
      <c r="J35" s="9"/>
      <c r="K35" s="8"/>
      <c r="L35" s="9"/>
      <c r="M35" s="9"/>
      <c r="N35" s="8"/>
    </row>
    <row r="36" spans="2:19">
      <c r="B36" s="7" t="s">
        <v>15</v>
      </c>
      <c r="C36" s="9"/>
      <c r="D36" s="9"/>
      <c r="E36" s="8"/>
      <c r="F36" s="9"/>
      <c r="G36" s="9"/>
      <c r="H36" s="8"/>
      <c r="I36" s="9"/>
      <c r="J36" s="9"/>
      <c r="K36" s="8"/>
      <c r="L36" s="9"/>
      <c r="M36" s="9"/>
      <c r="N36" s="8"/>
    </row>
  </sheetData>
  <mergeCells count="7">
    <mergeCell ref="P7:Q7"/>
    <mergeCell ref="S7:S8"/>
    <mergeCell ref="C7:E7"/>
    <mergeCell ref="F7:H7"/>
    <mergeCell ref="I7:K7"/>
    <mergeCell ref="L7:L8"/>
    <mergeCell ref="M7:O7"/>
  </mergeCells>
  <phoneticPr fontId="7" type="noConversion"/>
  <printOptions horizontalCentered="1" verticalCentered="1" gridLines="1" gridLinesSet="0"/>
  <pageMargins left="0.19685039370078741" right="0.19685039370078741" top="0.98425196850393704" bottom="0.98425196850393704" header="0.51181102362204722" footer="0.51181102362204722"/>
  <pageSetup paperSize="9" scale="96" orientation="landscape" horizontalDpi="204" verticalDpi="196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36"/>
  <sheetViews>
    <sheetView workbookViewId="0">
      <pane ySplit="8" topLeftCell="A9" activePane="bottomLeft" state="frozen"/>
      <selection activeCell="C46" sqref="C46"/>
      <selection pane="bottomLeft"/>
    </sheetView>
  </sheetViews>
  <sheetFormatPr defaultRowHeight="12.75"/>
  <cols>
    <col min="2" max="2" width="9.7109375" bestFit="1" customWidth="1"/>
    <col min="3" max="3" width="12.42578125" style="4" bestFit="1" customWidth="1"/>
    <col min="4" max="4" width="12" style="4" bestFit="1" customWidth="1"/>
    <col min="5" max="5" width="9.42578125" bestFit="1" customWidth="1"/>
    <col min="6" max="7" width="10.7109375" style="4" customWidth="1"/>
    <col min="8" max="8" width="10.7109375" customWidth="1"/>
    <col min="9" max="10" width="10.7109375" style="4" customWidth="1"/>
    <col min="11" max="11" width="10.7109375" customWidth="1"/>
    <col min="12" max="13" width="10.7109375" style="4" customWidth="1"/>
    <col min="14" max="14" width="10.7109375" customWidth="1"/>
    <col min="15" max="16" width="10.7109375" style="4" customWidth="1"/>
    <col min="17" max="17" width="10.7109375" customWidth="1"/>
    <col min="18" max="18" width="12.5703125" style="4" bestFit="1" customWidth="1"/>
    <col min="19" max="19" width="10" style="4" bestFit="1" customWidth="1"/>
    <col min="20" max="20" width="14.140625" bestFit="1" customWidth="1"/>
    <col min="21" max="21" width="12.5703125" style="4" bestFit="1" customWidth="1"/>
    <col min="22" max="22" width="10.5703125" bestFit="1" customWidth="1"/>
    <col min="23" max="23" width="11.28515625" bestFit="1" customWidth="1"/>
    <col min="24" max="24" width="14.140625" bestFit="1" customWidth="1"/>
    <col min="25" max="25" width="10.5703125" bestFit="1" customWidth="1"/>
  </cols>
  <sheetData>
    <row r="3" spans="1:25" ht="15.75">
      <c r="B3" s="6" t="s">
        <v>19</v>
      </c>
    </row>
    <row r="4" spans="1:25">
      <c r="B4" s="61" t="s">
        <v>26</v>
      </c>
    </row>
    <row r="6" spans="1:25" ht="13.5" thickBot="1">
      <c r="B6" s="1">
        <v>43405</v>
      </c>
    </row>
    <row r="7" spans="1:25" ht="13.5" thickBot="1">
      <c r="B7" s="60"/>
      <c r="C7" s="183" t="s">
        <v>0</v>
      </c>
      <c r="D7" s="184"/>
      <c r="E7" s="185"/>
      <c r="F7" s="183" t="s">
        <v>2</v>
      </c>
      <c r="G7" s="184"/>
      <c r="H7" s="185"/>
      <c r="I7" s="186" t="s">
        <v>24</v>
      </c>
      <c r="J7" s="187"/>
      <c r="K7" s="188"/>
      <c r="L7" s="186" t="s">
        <v>23</v>
      </c>
      <c r="M7" s="187"/>
      <c r="N7" s="188"/>
      <c r="O7" s="186" t="s">
        <v>22</v>
      </c>
      <c r="P7" s="187"/>
      <c r="Q7" s="188"/>
      <c r="R7" s="176" t="s">
        <v>4</v>
      </c>
      <c r="S7" s="178" t="s">
        <v>21</v>
      </c>
      <c r="T7" s="179"/>
      <c r="U7" s="180"/>
      <c r="V7" s="181" t="s">
        <v>5</v>
      </c>
      <c r="W7" s="182"/>
      <c r="X7" s="11" t="s">
        <v>18</v>
      </c>
      <c r="Y7" s="176" t="s">
        <v>20</v>
      </c>
    </row>
    <row r="8" spans="1:25" ht="13.5" thickBot="1">
      <c r="A8" s="3"/>
      <c r="B8" s="59"/>
      <c r="C8" s="57" t="s">
        <v>6</v>
      </c>
      <c r="D8" s="57" t="s">
        <v>7</v>
      </c>
      <c r="E8" s="58" t="s">
        <v>1</v>
      </c>
      <c r="F8" s="57" t="s">
        <v>6</v>
      </c>
      <c r="G8" s="57" t="s">
        <v>7</v>
      </c>
      <c r="H8" s="58" t="s">
        <v>1</v>
      </c>
      <c r="I8" s="57" t="s">
        <v>6</v>
      </c>
      <c r="J8" s="57" t="s">
        <v>7</v>
      </c>
      <c r="K8" s="58" t="s">
        <v>1</v>
      </c>
      <c r="L8" s="57" t="s">
        <v>6</v>
      </c>
      <c r="M8" s="57" t="s">
        <v>7</v>
      </c>
      <c r="N8" s="58" t="s">
        <v>1</v>
      </c>
      <c r="O8" s="57" t="s">
        <v>6</v>
      </c>
      <c r="P8" s="57" t="s">
        <v>7</v>
      </c>
      <c r="Q8" s="58" t="s">
        <v>1</v>
      </c>
      <c r="R8" s="177"/>
      <c r="S8" s="56" t="s">
        <v>10</v>
      </c>
      <c r="T8" s="55" t="s">
        <v>16</v>
      </c>
      <c r="U8" s="12" t="s">
        <v>17</v>
      </c>
      <c r="V8" s="54" t="s">
        <v>8</v>
      </c>
      <c r="W8" s="54" t="s">
        <v>9</v>
      </c>
      <c r="X8" s="13" t="s">
        <v>8</v>
      </c>
      <c r="Y8" s="177" t="s">
        <v>20</v>
      </c>
    </row>
    <row r="9" spans="1:25">
      <c r="B9" s="47">
        <v>43405</v>
      </c>
      <c r="C9" s="46">
        <v>1959</v>
      </c>
      <c r="D9" s="45">
        <v>1961</v>
      </c>
      <c r="E9" s="44">
        <f t="shared" ref="E9:E30" si="0">AVERAGE(C9:D9)</f>
        <v>1960</v>
      </c>
      <c r="F9" s="46">
        <v>1977</v>
      </c>
      <c r="G9" s="45">
        <v>1978</v>
      </c>
      <c r="H9" s="44">
        <f t="shared" ref="H9:H30" si="1">AVERAGE(F9:G9)</f>
        <v>1977.5</v>
      </c>
      <c r="I9" s="46">
        <v>2033</v>
      </c>
      <c r="J9" s="45">
        <v>2038</v>
      </c>
      <c r="K9" s="44">
        <f t="shared" ref="K9:K30" si="2">AVERAGE(I9:J9)</f>
        <v>2035.5</v>
      </c>
      <c r="L9" s="46">
        <v>2087</v>
      </c>
      <c r="M9" s="45">
        <v>2092</v>
      </c>
      <c r="N9" s="44">
        <f t="shared" ref="N9:N30" si="3">AVERAGE(L9:M9)</f>
        <v>2089.5</v>
      </c>
      <c r="O9" s="46">
        <v>2138</v>
      </c>
      <c r="P9" s="45">
        <v>2143</v>
      </c>
      <c r="Q9" s="44">
        <f t="shared" ref="Q9:Q30" si="4">AVERAGE(O9:P9)</f>
        <v>2140.5</v>
      </c>
      <c r="R9" s="52">
        <v>1961</v>
      </c>
      <c r="S9" s="51">
        <v>1.2910999999999999</v>
      </c>
      <c r="T9" s="53">
        <v>1.1388</v>
      </c>
      <c r="U9" s="50">
        <v>112.86</v>
      </c>
      <c r="V9" s="43">
        <v>1518.86</v>
      </c>
      <c r="W9" s="43">
        <v>1524.71</v>
      </c>
      <c r="X9" s="49">
        <f t="shared" ref="X9:X30" si="5">R9/T9</f>
        <v>1721.9880576044959</v>
      </c>
      <c r="Y9" s="48">
        <v>1.2972999999999999</v>
      </c>
    </row>
    <row r="10" spans="1:25">
      <c r="B10" s="47">
        <v>43406</v>
      </c>
      <c r="C10" s="46">
        <v>1966.5</v>
      </c>
      <c r="D10" s="45">
        <v>1967</v>
      </c>
      <c r="E10" s="44">
        <f t="shared" si="0"/>
        <v>1966.75</v>
      </c>
      <c r="F10" s="46">
        <v>1984.5</v>
      </c>
      <c r="G10" s="45">
        <v>1985</v>
      </c>
      <c r="H10" s="44">
        <f t="shared" si="1"/>
        <v>1984.75</v>
      </c>
      <c r="I10" s="46">
        <v>2040</v>
      </c>
      <c r="J10" s="45">
        <v>2045</v>
      </c>
      <c r="K10" s="44">
        <f t="shared" si="2"/>
        <v>2042.5</v>
      </c>
      <c r="L10" s="46">
        <v>2095</v>
      </c>
      <c r="M10" s="45">
        <v>2100</v>
      </c>
      <c r="N10" s="44">
        <f t="shared" si="3"/>
        <v>2097.5</v>
      </c>
      <c r="O10" s="46">
        <v>2148</v>
      </c>
      <c r="P10" s="45">
        <v>2153</v>
      </c>
      <c r="Q10" s="44">
        <f t="shared" si="4"/>
        <v>2150.5</v>
      </c>
      <c r="R10" s="52">
        <v>1967</v>
      </c>
      <c r="S10" s="51">
        <v>1.2992999999999999</v>
      </c>
      <c r="T10" s="51">
        <v>1.1417999999999999</v>
      </c>
      <c r="U10" s="50">
        <v>112.97</v>
      </c>
      <c r="V10" s="43">
        <v>1513.89</v>
      </c>
      <c r="W10" s="43">
        <v>1520.61</v>
      </c>
      <c r="X10" s="49">
        <f t="shared" si="5"/>
        <v>1722.7185146260292</v>
      </c>
      <c r="Y10" s="48">
        <v>1.3053999999999999</v>
      </c>
    </row>
    <row r="11" spans="1:25">
      <c r="B11" s="47">
        <v>43409</v>
      </c>
      <c r="C11" s="46">
        <v>1958</v>
      </c>
      <c r="D11" s="45">
        <v>1959</v>
      </c>
      <c r="E11" s="44">
        <f t="shared" si="0"/>
        <v>1958.5</v>
      </c>
      <c r="F11" s="46">
        <v>1970.5</v>
      </c>
      <c r="G11" s="45">
        <v>1971</v>
      </c>
      <c r="H11" s="44">
        <f t="shared" si="1"/>
        <v>1970.75</v>
      </c>
      <c r="I11" s="46">
        <v>2025</v>
      </c>
      <c r="J11" s="45">
        <v>2030</v>
      </c>
      <c r="K11" s="44">
        <f t="shared" si="2"/>
        <v>2027.5</v>
      </c>
      <c r="L11" s="46">
        <v>2080</v>
      </c>
      <c r="M11" s="45">
        <v>2085</v>
      </c>
      <c r="N11" s="44">
        <f t="shared" si="3"/>
        <v>2082.5</v>
      </c>
      <c r="O11" s="46">
        <v>2133</v>
      </c>
      <c r="P11" s="45">
        <v>2138</v>
      </c>
      <c r="Q11" s="44">
        <f t="shared" si="4"/>
        <v>2135.5</v>
      </c>
      <c r="R11" s="52">
        <v>1959</v>
      </c>
      <c r="S11" s="51">
        <v>1.2978000000000001</v>
      </c>
      <c r="T11" s="51">
        <v>1.1368</v>
      </c>
      <c r="U11" s="50">
        <v>113.33</v>
      </c>
      <c r="V11" s="43">
        <v>1509.48</v>
      </c>
      <c r="W11" s="43">
        <v>1511.5</v>
      </c>
      <c r="X11" s="49">
        <f t="shared" si="5"/>
        <v>1723.2582688247712</v>
      </c>
      <c r="Y11" s="48">
        <v>1.304</v>
      </c>
    </row>
    <row r="12" spans="1:25">
      <c r="B12" s="47">
        <v>43410</v>
      </c>
      <c r="C12" s="46">
        <v>1948</v>
      </c>
      <c r="D12" s="45">
        <v>1950</v>
      </c>
      <c r="E12" s="44">
        <f t="shared" si="0"/>
        <v>1949</v>
      </c>
      <c r="F12" s="46">
        <v>1968</v>
      </c>
      <c r="G12" s="45">
        <v>1969</v>
      </c>
      <c r="H12" s="44">
        <f t="shared" si="1"/>
        <v>1968.5</v>
      </c>
      <c r="I12" s="46">
        <v>2028</v>
      </c>
      <c r="J12" s="45">
        <v>2033</v>
      </c>
      <c r="K12" s="44">
        <f t="shared" si="2"/>
        <v>2030.5</v>
      </c>
      <c r="L12" s="46">
        <v>2083</v>
      </c>
      <c r="M12" s="45">
        <v>2088</v>
      </c>
      <c r="N12" s="44">
        <f t="shared" si="3"/>
        <v>2085.5</v>
      </c>
      <c r="O12" s="46">
        <v>2138</v>
      </c>
      <c r="P12" s="45">
        <v>2143</v>
      </c>
      <c r="Q12" s="44">
        <f t="shared" si="4"/>
        <v>2140.5</v>
      </c>
      <c r="R12" s="52">
        <v>1950</v>
      </c>
      <c r="S12" s="51">
        <v>1.3073999999999999</v>
      </c>
      <c r="T12" s="51">
        <v>1.1419999999999999</v>
      </c>
      <c r="U12" s="50">
        <v>113.19</v>
      </c>
      <c r="V12" s="43">
        <v>1491.51</v>
      </c>
      <c r="W12" s="43">
        <v>1498.71</v>
      </c>
      <c r="X12" s="49">
        <f t="shared" si="5"/>
        <v>1707.5306479859896</v>
      </c>
      <c r="Y12" s="48">
        <v>1.3138000000000001</v>
      </c>
    </row>
    <row r="13" spans="1:25">
      <c r="B13" s="47">
        <v>43411</v>
      </c>
      <c r="C13" s="46">
        <v>1950.5</v>
      </c>
      <c r="D13" s="45">
        <v>1951.5</v>
      </c>
      <c r="E13" s="44">
        <f t="shared" si="0"/>
        <v>1951</v>
      </c>
      <c r="F13" s="46">
        <v>1962</v>
      </c>
      <c r="G13" s="45">
        <v>1963</v>
      </c>
      <c r="H13" s="44">
        <f t="shared" si="1"/>
        <v>1962.5</v>
      </c>
      <c r="I13" s="46">
        <v>2023</v>
      </c>
      <c r="J13" s="45">
        <v>2028</v>
      </c>
      <c r="K13" s="44">
        <f t="shared" si="2"/>
        <v>2025.5</v>
      </c>
      <c r="L13" s="46">
        <v>2083</v>
      </c>
      <c r="M13" s="45">
        <v>2088</v>
      </c>
      <c r="N13" s="44">
        <f t="shared" si="3"/>
        <v>2085.5</v>
      </c>
      <c r="O13" s="46">
        <v>2143</v>
      </c>
      <c r="P13" s="45">
        <v>2148</v>
      </c>
      <c r="Q13" s="44">
        <f t="shared" si="4"/>
        <v>2145.5</v>
      </c>
      <c r="R13" s="52">
        <v>1951.5</v>
      </c>
      <c r="S13" s="51">
        <v>1.3150999999999999</v>
      </c>
      <c r="T13" s="51">
        <v>1.149</v>
      </c>
      <c r="U13" s="50">
        <v>113.15</v>
      </c>
      <c r="V13" s="43">
        <v>1483.92</v>
      </c>
      <c r="W13" s="43">
        <v>1485.21</v>
      </c>
      <c r="X13" s="49">
        <f t="shared" si="5"/>
        <v>1698.4334203655353</v>
      </c>
      <c r="Y13" s="48">
        <v>1.3217000000000001</v>
      </c>
    </row>
    <row r="14" spans="1:25">
      <c r="B14" s="47">
        <v>43412</v>
      </c>
      <c r="C14" s="46">
        <v>1975</v>
      </c>
      <c r="D14" s="45">
        <v>1977</v>
      </c>
      <c r="E14" s="44">
        <f t="shared" si="0"/>
        <v>1976</v>
      </c>
      <c r="F14" s="46">
        <v>1981</v>
      </c>
      <c r="G14" s="45">
        <v>1982</v>
      </c>
      <c r="H14" s="44">
        <f t="shared" si="1"/>
        <v>1981.5</v>
      </c>
      <c r="I14" s="46">
        <v>2045</v>
      </c>
      <c r="J14" s="45">
        <v>2050</v>
      </c>
      <c r="K14" s="44">
        <f t="shared" si="2"/>
        <v>2047.5</v>
      </c>
      <c r="L14" s="46">
        <v>2105</v>
      </c>
      <c r="M14" s="45">
        <v>2110</v>
      </c>
      <c r="N14" s="44">
        <f t="shared" si="3"/>
        <v>2107.5</v>
      </c>
      <c r="O14" s="46">
        <v>2165</v>
      </c>
      <c r="P14" s="45">
        <v>2170</v>
      </c>
      <c r="Q14" s="44">
        <f t="shared" si="4"/>
        <v>2167.5</v>
      </c>
      <c r="R14" s="52">
        <v>1977</v>
      </c>
      <c r="S14" s="51">
        <v>1.3101</v>
      </c>
      <c r="T14" s="51">
        <v>1.1418999999999999</v>
      </c>
      <c r="U14" s="50">
        <v>113.68</v>
      </c>
      <c r="V14" s="43">
        <v>1509.05</v>
      </c>
      <c r="W14" s="43">
        <v>1505.39</v>
      </c>
      <c r="X14" s="49">
        <f t="shared" si="5"/>
        <v>1731.3249846746651</v>
      </c>
      <c r="Y14" s="48">
        <v>1.3166</v>
      </c>
    </row>
    <row r="15" spans="1:25">
      <c r="B15" s="47">
        <v>43413</v>
      </c>
      <c r="C15" s="46">
        <v>1963.5</v>
      </c>
      <c r="D15" s="45">
        <v>1964.5</v>
      </c>
      <c r="E15" s="44">
        <f t="shared" si="0"/>
        <v>1964</v>
      </c>
      <c r="F15" s="46">
        <v>1971</v>
      </c>
      <c r="G15" s="45">
        <v>1971.5</v>
      </c>
      <c r="H15" s="44">
        <f t="shared" si="1"/>
        <v>1971.25</v>
      </c>
      <c r="I15" s="46">
        <v>2030</v>
      </c>
      <c r="J15" s="45">
        <v>2035</v>
      </c>
      <c r="K15" s="44">
        <f t="shared" si="2"/>
        <v>2032.5</v>
      </c>
      <c r="L15" s="46">
        <v>2090</v>
      </c>
      <c r="M15" s="45">
        <v>2095</v>
      </c>
      <c r="N15" s="44">
        <f t="shared" si="3"/>
        <v>2092.5</v>
      </c>
      <c r="O15" s="46">
        <v>2150</v>
      </c>
      <c r="P15" s="45">
        <v>2155</v>
      </c>
      <c r="Q15" s="44">
        <f t="shared" si="4"/>
        <v>2152.5</v>
      </c>
      <c r="R15" s="52">
        <v>1964.5</v>
      </c>
      <c r="S15" s="51">
        <v>1.304</v>
      </c>
      <c r="T15" s="51">
        <v>1.1351</v>
      </c>
      <c r="U15" s="50">
        <v>113.86</v>
      </c>
      <c r="V15" s="43">
        <v>1506.52</v>
      </c>
      <c r="W15" s="43">
        <v>1504.5</v>
      </c>
      <c r="X15" s="49">
        <f t="shared" si="5"/>
        <v>1730.6845211875607</v>
      </c>
      <c r="Y15" s="48">
        <v>1.3104</v>
      </c>
    </row>
    <row r="16" spans="1:25">
      <c r="B16" s="47">
        <v>43416</v>
      </c>
      <c r="C16" s="46">
        <v>1933</v>
      </c>
      <c r="D16" s="45">
        <v>1934</v>
      </c>
      <c r="E16" s="44">
        <f t="shared" si="0"/>
        <v>1933.5</v>
      </c>
      <c r="F16" s="46">
        <v>1942</v>
      </c>
      <c r="G16" s="45">
        <v>1942.5</v>
      </c>
      <c r="H16" s="44">
        <f t="shared" si="1"/>
        <v>1942.25</v>
      </c>
      <c r="I16" s="46">
        <v>2005</v>
      </c>
      <c r="J16" s="45">
        <v>2010</v>
      </c>
      <c r="K16" s="44">
        <f t="shared" si="2"/>
        <v>2007.5</v>
      </c>
      <c r="L16" s="46">
        <v>2065</v>
      </c>
      <c r="M16" s="45">
        <v>2070</v>
      </c>
      <c r="N16" s="44">
        <f t="shared" si="3"/>
        <v>2067.5</v>
      </c>
      <c r="O16" s="46">
        <v>2125</v>
      </c>
      <c r="P16" s="45">
        <v>2130</v>
      </c>
      <c r="Q16" s="44">
        <f t="shared" si="4"/>
        <v>2127.5</v>
      </c>
      <c r="R16" s="52">
        <v>1934</v>
      </c>
      <c r="S16" s="51">
        <v>1.2873000000000001</v>
      </c>
      <c r="T16" s="51">
        <v>1.1273</v>
      </c>
      <c r="U16" s="50">
        <v>113.86</v>
      </c>
      <c r="V16" s="43">
        <v>1502.37</v>
      </c>
      <c r="W16" s="43">
        <v>1501.51</v>
      </c>
      <c r="X16" s="49">
        <f t="shared" si="5"/>
        <v>1715.6036547502883</v>
      </c>
      <c r="Y16" s="48">
        <v>1.2937000000000001</v>
      </c>
    </row>
    <row r="17" spans="2:25">
      <c r="B17" s="47">
        <v>43417</v>
      </c>
      <c r="C17" s="46">
        <v>1924.5</v>
      </c>
      <c r="D17" s="45">
        <v>1925</v>
      </c>
      <c r="E17" s="44">
        <f t="shared" si="0"/>
        <v>1924.75</v>
      </c>
      <c r="F17" s="46">
        <v>1937.5</v>
      </c>
      <c r="G17" s="45">
        <v>1938</v>
      </c>
      <c r="H17" s="44">
        <f t="shared" si="1"/>
        <v>1937.75</v>
      </c>
      <c r="I17" s="46">
        <v>2000</v>
      </c>
      <c r="J17" s="45">
        <v>2005</v>
      </c>
      <c r="K17" s="44">
        <f t="shared" si="2"/>
        <v>2002.5</v>
      </c>
      <c r="L17" s="46">
        <v>2060</v>
      </c>
      <c r="M17" s="45">
        <v>2065</v>
      </c>
      <c r="N17" s="44">
        <f t="shared" si="3"/>
        <v>2062.5</v>
      </c>
      <c r="O17" s="46">
        <v>2123</v>
      </c>
      <c r="P17" s="45">
        <v>2128</v>
      </c>
      <c r="Q17" s="44">
        <f t="shared" si="4"/>
        <v>2125.5</v>
      </c>
      <c r="R17" s="52">
        <v>1925</v>
      </c>
      <c r="S17" s="51">
        <v>1.2949999999999999</v>
      </c>
      <c r="T17" s="51">
        <v>1.1259999999999999</v>
      </c>
      <c r="U17" s="50">
        <v>113.95</v>
      </c>
      <c r="V17" s="43">
        <v>1486.49</v>
      </c>
      <c r="W17" s="43">
        <v>1489.05</v>
      </c>
      <c r="X17" s="49">
        <f t="shared" si="5"/>
        <v>1709.5914742451157</v>
      </c>
      <c r="Y17" s="48">
        <v>1.3015000000000001</v>
      </c>
    </row>
    <row r="18" spans="2:25">
      <c r="B18" s="47">
        <v>43418</v>
      </c>
      <c r="C18" s="46">
        <v>1930</v>
      </c>
      <c r="D18" s="45">
        <v>1931</v>
      </c>
      <c r="E18" s="44">
        <f t="shared" si="0"/>
        <v>1930.5</v>
      </c>
      <c r="F18" s="46">
        <v>1943.5</v>
      </c>
      <c r="G18" s="45">
        <v>1944.5</v>
      </c>
      <c r="H18" s="44">
        <f t="shared" si="1"/>
        <v>1944</v>
      </c>
      <c r="I18" s="46">
        <v>2008</v>
      </c>
      <c r="J18" s="45">
        <v>2013</v>
      </c>
      <c r="K18" s="44">
        <f t="shared" si="2"/>
        <v>2010.5</v>
      </c>
      <c r="L18" s="46">
        <v>2070</v>
      </c>
      <c r="M18" s="45">
        <v>2075</v>
      </c>
      <c r="N18" s="44">
        <f t="shared" si="3"/>
        <v>2072.5</v>
      </c>
      <c r="O18" s="46">
        <v>2132</v>
      </c>
      <c r="P18" s="45">
        <v>2137</v>
      </c>
      <c r="Q18" s="44">
        <f t="shared" si="4"/>
        <v>2134.5</v>
      </c>
      <c r="R18" s="52">
        <v>1931</v>
      </c>
      <c r="S18" s="51">
        <v>1.2975000000000001</v>
      </c>
      <c r="T18" s="51">
        <v>1.1283000000000001</v>
      </c>
      <c r="U18" s="50">
        <v>113.87</v>
      </c>
      <c r="V18" s="43">
        <v>1488.25</v>
      </c>
      <c r="W18" s="43">
        <v>1490.95</v>
      </c>
      <c r="X18" s="49">
        <f t="shared" si="5"/>
        <v>1711.4242665957634</v>
      </c>
      <c r="Y18" s="48">
        <v>1.3042</v>
      </c>
    </row>
    <row r="19" spans="2:25">
      <c r="B19" s="47">
        <v>43419</v>
      </c>
      <c r="C19" s="46">
        <v>1916</v>
      </c>
      <c r="D19" s="45">
        <v>1917</v>
      </c>
      <c r="E19" s="44">
        <f t="shared" si="0"/>
        <v>1916.5</v>
      </c>
      <c r="F19" s="46">
        <v>1940</v>
      </c>
      <c r="G19" s="45">
        <v>1940.5</v>
      </c>
      <c r="H19" s="44">
        <f t="shared" si="1"/>
        <v>1940.25</v>
      </c>
      <c r="I19" s="46">
        <v>2007</v>
      </c>
      <c r="J19" s="45">
        <v>2012</v>
      </c>
      <c r="K19" s="44">
        <f t="shared" si="2"/>
        <v>2009.5</v>
      </c>
      <c r="L19" s="46">
        <v>2068</v>
      </c>
      <c r="M19" s="45">
        <v>2073</v>
      </c>
      <c r="N19" s="44">
        <f t="shared" si="3"/>
        <v>2070.5</v>
      </c>
      <c r="O19" s="46">
        <v>2128</v>
      </c>
      <c r="P19" s="45">
        <v>2133</v>
      </c>
      <c r="Q19" s="44">
        <f t="shared" si="4"/>
        <v>2130.5</v>
      </c>
      <c r="R19" s="52">
        <v>1917</v>
      </c>
      <c r="S19" s="51">
        <v>1.2777000000000001</v>
      </c>
      <c r="T19" s="51">
        <v>1.1308</v>
      </c>
      <c r="U19" s="50">
        <v>113.41</v>
      </c>
      <c r="V19" s="43">
        <v>1500.35</v>
      </c>
      <c r="W19" s="43">
        <v>1511.29</v>
      </c>
      <c r="X19" s="49">
        <f t="shared" si="5"/>
        <v>1695.2599929253624</v>
      </c>
      <c r="Y19" s="48">
        <v>1.284</v>
      </c>
    </row>
    <row r="20" spans="2:25">
      <c r="B20" s="47">
        <v>43420</v>
      </c>
      <c r="C20" s="46">
        <v>1913.5</v>
      </c>
      <c r="D20" s="45">
        <v>1914</v>
      </c>
      <c r="E20" s="44">
        <f t="shared" si="0"/>
        <v>1913.75</v>
      </c>
      <c r="F20" s="46">
        <v>1930.5</v>
      </c>
      <c r="G20" s="45">
        <v>1931.5</v>
      </c>
      <c r="H20" s="44">
        <f t="shared" si="1"/>
        <v>1931</v>
      </c>
      <c r="I20" s="46">
        <v>2000</v>
      </c>
      <c r="J20" s="45">
        <v>2005</v>
      </c>
      <c r="K20" s="44">
        <f t="shared" si="2"/>
        <v>2002.5</v>
      </c>
      <c r="L20" s="46">
        <v>2065</v>
      </c>
      <c r="M20" s="45">
        <v>2070</v>
      </c>
      <c r="N20" s="44">
        <f t="shared" si="3"/>
        <v>2067.5</v>
      </c>
      <c r="O20" s="46">
        <v>2125</v>
      </c>
      <c r="P20" s="45">
        <v>2130</v>
      </c>
      <c r="Q20" s="44">
        <f t="shared" si="4"/>
        <v>2127.5</v>
      </c>
      <c r="R20" s="52">
        <v>1914</v>
      </c>
      <c r="S20" s="51">
        <v>1.2843</v>
      </c>
      <c r="T20" s="51">
        <v>1.1337999999999999</v>
      </c>
      <c r="U20" s="50">
        <v>113.2</v>
      </c>
      <c r="V20" s="43">
        <v>1490.31</v>
      </c>
      <c r="W20" s="43">
        <v>1496.59</v>
      </c>
      <c r="X20" s="49">
        <f t="shared" si="5"/>
        <v>1688.1284177103546</v>
      </c>
      <c r="Y20" s="48">
        <v>1.2906</v>
      </c>
    </row>
    <row r="21" spans="2:25">
      <c r="B21" s="47">
        <v>43423</v>
      </c>
      <c r="C21" s="46">
        <v>1917.5</v>
      </c>
      <c r="D21" s="45">
        <v>1918</v>
      </c>
      <c r="E21" s="44">
        <f t="shared" si="0"/>
        <v>1917.75</v>
      </c>
      <c r="F21" s="46">
        <v>1940.5</v>
      </c>
      <c r="G21" s="45">
        <v>1941</v>
      </c>
      <c r="H21" s="44">
        <f t="shared" si="1"/>
        <v>1940.75</v>
      </c>
      <c r="I21" s="46">
        <v>2008</v>
      </c>
      <c r="J21" s="45">
        <v>2013</v>
      </c>
      <c r="K21" s="44">
        <f t="shared" si="2"/>
        <v>2010.5</v>
      </c>
      <c r="L21" s="46">
        <v>2070</v>
      </c>
      <c r="M21" s="45">
        <v>2075</v>
      </c>
      <c r="N21" s="44">
        <f t="shared" si="3"/>
        <v>2072.5</v>
      </c>
      <c r="O21" s="46">
        <v>2133</v>
      </c>
      <c r="P21" s="45">
        <v>2138</v>
      </c>
      <c r="Q21" s="44">
        <f t="shared" si="4"/>
        <v>2135.5</v>
      </c>
      <c r="R21" s="52">
        <v>1918</v>
      </c>
      <c r="S21" s="51">
        <v>1.2831999999999999</v>
      </c>
      <c r="T21" s="51">
        <v>1.1422000000000001</v>
      </c>
      <c r="U21" s="50">
        <v>112.79</v>
      </c>
      <c r="V21" s="43">
        <v>1494.7</v>
      </c>
      <c r="W21" s="43">
        <v>1505.47</v>
      </c>
      <c r="X21" s="49">
        <f t="shared" si="5"/>
        <v>1679.2155489406407</v>
      </c>
      <c r="Y21" s="48">
        <v>1.2892999999999999</v>
      </c>
    </row>
    <row r="22" spans="2:25">
      <c r="B22" s="47">
        <v>43424</v>
      </c>
      <c r="C22" s="46">
        <v>1926</v>
      </c>
      <c r="D22" s="45">
        <v>1927</v>
      </c>
      <c r="E22" s="44">
        <f t="shared" si="0"/>
        <v>1926.5</v>
      </c>
      <c r="F22" s="46">
        <v>1940</v>
      </c>
      <c r="G22" s="45">
        <v>1940.5</v>
      </c>
      <c r="H22" s="44">
        <f t="shared" si="1"/>
        <v>1940.25</v>
      </c>
      <c r="I22" s="46">
        <v>2005</v>
      </c>
      <c r="J22" s="45">
        <v>2010</v>
      </c>
      <c r="K22" s="44">
        <f t="shared" si="2"/>
        <v>2007.5</v>
      </c>
      <c r="L22" s="46">
        <v>2070</v>
      </c>
      <c r="M22" s="45">
        <v>2075</v>
      </c>
      <c r="N22" s="44">
        <f t="shared" si="3"/>
        <v>2072.5</v>
      </c>
      <c r="O22" s="46">
        <v>2135</v>
      </c>
      <c r="P22" s="45">
        <v>2140</v>
      </c>
      <c r="Q22" s="44">
        <f t="shared" si="4"/>
        <v>2137.5</v>
      </c>
      <c r="R22" s="52">
        <v>1927</v>
      </c>
      <c r="S22" s="51">
        <v>1.2841</v>
      </c>
      <c r="T22" s="51">
        <v>1.1417999999999999</v>
      </c>
      <c r="U22" s="50">
        <v>112.35</v>
      </c>
      <c r="V22" s="43">
        <v>1500.66</v>
      </c>
      <c r="W22" s="43">
        <v>1503.91</v>
      </c>
      <c r="X22" s="49">
        <f t="shared" si="5"/>
        <v>1687.6861096514276</v>
      </c>
      <c r="Y22" s="48">
        <v>1.2903</v>
      </c>
    </row>
    <row r="23" spans="2:25">
      <c r="B23" s="47">
        <v>43425</v>
      </c>
      <c r="C23" s="46">
        <v>1944</v>
      </c>
      <c r="D23" s="45">
        <v>1945</v>
      </c>
      <c r="E23" s="44">
        <f t="shared" si="0"/>
        <v>1944.5</v>
      </c>
      <c r="F23" s="46">
        <v>1953</v>
      </c>
      <c r="G23" s="45">
        <v>1953.5</v>
      </c>
      <c r="H23" s="44">
        <f t="shared" si="1"/>
        <v>1953.25</v>
      </c>
      <c r="I23" s="46">
        <v>2013</v>
      </c>
      <c r="J23" s="45">
        <v>2018</v>
      </c>
      <c r="K23" s="44">
        <f t="shared" si="2"/>
        <v>2015.5</v>
      </c>
      <c r="L23" s="46">
        <v>2078</v>
      </c>
      <c r="M23" s="45">
        <v>2083</v>
      </c>
      <c r="N23" s="44">
        <f t="shared" si="3"/>
        <v>2080.5</v>
      </c>
      <c r="O23" s="46">
        <v>2143</v>
      </c>
      <c r="P23" s="45">
        <v>2148</v>
      </c>
      <c r="Q23" s="44">
        <f t="shared" si="4"/>
        <v>2145.5</v>
      </c>
      <c r="R23" s="52">
        <v>1945</v>
      </c>
      <c r="S23" s="51">
        <v>1.2809999999999999</v>
      </c>
      <c r="T23" s="51">
        <v>1.1411</v>
      </c>
      <c r="U23" s="50">
        <v>113.06</v>
      </c>
      <c r="V23" s="43">
        <v>1518.35</v>
      </c>
      <c r="W23" s="43">
        <v>1517.52</v>
      </c>
      <c r="X23" s="49">
        <f t="shared" si="5"/>
        <v>1704.4956620804487</v>
      </c>
      <c r="Y23" s="48">
        <v>1.2873000000000001</v>
      </c>
    </row>
    <row r="24" spans="2:25">
      <c r="B24" s="47">
        <v>43426</v>
      </c>
      <c r="C24" s="46">
        <v>1941</v>
      </c>
      <c r="D24" s="45">
        <v>1941.5</v>
      </c>
      <c r="E24" s="44">
        <f t="shared" si="0"/>
        <v>1941.25</v>
      </c>
      <c r="F24" s="46">
        <v>1953</v>
      </c>
      <c r="G24" s="45">
        <v>1953.5</v>
      </c>
      <c r="H24" s="44">
        <f t="shared" si="1"/>
        <v>1953.25</v>
      </c>
      <c r="I24" s="46">
        <v>2017</v>
      </c>
      <c r="J24" s="45">
        <v>2022</v>
      </c>
      <c r="K24" s="44">
        <f t="shared" si="2"/>
        <v>2019.5</v>
      </c>
      <c r="L24" s="46">
        <v>2080</v>
      </c>
      <c r="M24" s="45">
        <v>2085</v>
      </c>
      <c r="N24" s="44">
        <f t="shared" si="3"/>
        <v>2082.5</v>
      </c>
      <c r="O24" s="46">
        <v>2143</v>
      </c>
      <c r="P24" s="45">
        <v>2148</v>
      </c>
      <c r="Q24" s="44">
        <f t="shared" si="4"/>
        <v>2145.5</v>
      </c>
      <c r="R24" s="52">
        <v>1941.5</v>
      </c>
      <c r="S24" s="51">
        <v>1.2883</v>
      </c>
      <c r="T24" s="51">
        <v>1.1406000000000001</v>
      </c>
      <c r="U24" s="50">
        <v>112.96</v>
      </c>
      <c r="V24" s="43">
        <v>1507.02</v>
      </c>
      <c r="W24" s="43">
        <v>1509.08</v>
      </c>
      <c r="X24" s="49">
        <f t="shared" si="5"/>
        <v>1702.1742942311064</v>
      </c>
      <c r="Y24" s="48">
        <v>1.2945</v>
      </c>
    </row>
    <row r="25" spans="2:25">
      <c r="B25" s="47">
        <v>43427</v>
      </c>
      <c r="C25" s="46">
        <v>1922</v>
      </c>
      <c r="D25" s="45">
        <v>1922.5</v>
      </c>
      <c r="E25" s="44">
        <f t="shared" si="0"/>
        <v>1922.25</v>
      </c>
      <c r="F25" s="46">
        <v>1934</v>
      </c>
      <c r="G25" s="45">
        <v>1934.5</v>
      </c>
      <c r="H25" s="44">
        <f t="shared" si="1"/>
        <v>1934.25</v>
      </c>
      <c r="I25" s="46">
        <v>2000</v>
      </c>
      <c r="J25" s="45">
        <v>2005</v>
      </c>
      <c r="K25" s="44">
        <f t="shared" si="2"/>
        <v>2002.5</v>
      </c>
      <c r="L25" s="46">
        <v>2063</v>
      </c>
      <c r="M25" s="45">
        <v>2068</v>
      </c>
      <c r="N25" s="44">
        <f t="shared" si="3"/>
        <v>2065.5</v>
      </c>
      <c r="O25" s="46">
        <v>2125</v>
      </c>
      <c r="P25" s="45">
        <v>2130</v>
      </c>
      <c r="Q25" s="44">
        <f t="shared" si="4"/>
        <v>2127.5</v>
      </c>
      <c r="R25" s="52">
        <v>1922.5</v>
      </c>
      <c r="S25" s="51">
        <v>1.2826</v>
      </c>
      <c r="T25" s="51">
        <v>1.135</v>
      </c>
      <c r="U25" s="50">
        <v>112.85</v>
      </c>
      <c r="V25" s="43">
        <v>1498.91</v>
      </c>
      <c r="W25" s="43">
        <v>1501.13</v>
      </c>
      <c r="X25" s="49">
        <f t="shared" si="5"/>
        <v>1693.8325991189427</v>
      </c>
      <c r="Y25" s="48">
        <v>1.2887</v>
      </c>
    </row>
    <row r="26" spans="2:25">
      <c r="B26" s="47">
        <v>43430</v>
      </c>
      <c r="C26" s="46">
        <v>1918</v>
      </c>
      <c r="D26" s="45">
        <v>1920</v>
      </c>
      <c r="E26" s="44">
        <f t="shared" si="0"/>
        <v>1919</v>
      </c>
      <c r="F26" s="46">
        <v>1929.5</v>
      </c>
      <c r="G26" s="45">
        <v>1930</v>
      </c>
      <c r="H26" s="44">
        <f t="shared" si="1"/>
        <v>1929.75</v>
      </c>
      <c r="I26" s="46">
        <v>1995</v>
      </c>
      <c r="J26" s="45">
        <v>2000</v>
      </c>
      <c r="K26" s="44">
        <f t="shared" si="2"/>
        <v>1997.5</v>
      </c>
      <c r="L26" s="46">
        <v>2058</v>
      </c>
      <c r="M26" s="45">
        <v>2063</v>
      </c>
      <c r="N26" s="44">
        <f t="shared" si="3"/>
        <v>2060.5</v>
      </c>
      <c r="O26" s="46">
        <v>2120</v>
      </c>
      <c r="P26" s="45">
        <v>2125</v>
      </c>
      <c r="Q26" s="44">
        <f t="shared" si="4"/>
        <v>2122.5</v>
      </c>
      <c r="R26" s="52">
        <v>1920</v>
      </c>
      <c r="S26" s="51">
        <v>1.2847</v>
      </c>
      <c r="T26" s="51">
        <v>1.1355999999999999</v>
      </c>
      <c r="U26" s="50">
        <v>113.24</v>
      </c>
      <c r="V26" s="43">
        <v>1494.51</v>
      </c>
      <c r="W26" s="43">
        <v>1495.2</v>
      </c>
      <c r="X26" s="49">
        <f t="shared" si="5"/>
        <v>1690.7361747094048</v>
      </c>
      <c r="Y26" s="48">
        <v>1.2907999999999999</v>
      </c>
    </row>
    <row r="27" spans="2:25">
      <c r="B27" s="47">
        <v>43431</v>
      </c>
      <c r="C27" s="46">
        <v>1924.5</v>
      </c>
      <c r="D27" s="45">
        <v>1925</v>
      </c>
      <c r="E27" s="44">
        <f t="shared" si="0"/>
        <v>1924.75</v>
      </c>
      <c r="F27" s="46">
        <v>1935</v>
      </c>
      <c r="G27" s="45">
        <v>1935.5</v>
      </c>
      <c r="H27" s="44">
        <f t="shared" si="1"/>
        <v>1935.25</v>
      </c>
      <c r="I27" s="46">
        <v>2003</v>
      </c>
      <c r="J27" s="45">
        <v>2008</v>
      </c>
      <c r="K27" s="44">
        <f t="shared" si="2"/>
        <v>2005.5</v>
      </c>
      <c r="L27" s="46">
        <v>2065</v>
      </c>
      <c r="M27" s="45">
        <v>2070</v>
      </c>
      <c r="N27" s="44">
        <f t="shared" si="3"/>
        <v>2067.5</v>
      </c>
      <c r="O27" s="46">
        <v>2128</v>
      </c>
      <c r="P27" s="45">
        <v>2133</v>
      </c>
      <c r="Q27" s="44">
        <f t="shared" si="4"/>
        <v>2130.5</v>
      </c>
      <c r="R27" s="52">
        <v>1925</v>
      </c>
      <c r="S27" s="51">
        <v>1.2756000000000001</v>
      </c>
      <c r="T27" s="51">
        <v>1.1327</v>
      </c>
      <c r="U27" s="50">
        <v>113.59</v>
      </c>
      <c r="V27" s="43">
        <v>1509.09</v>
      </c>
      <c r="W27" s="43">
        <v>1510.22</v>
      </c>
      <c r="X27" s="49">
        <f t="shared" si="5"/>
        <v>1699.4791206850887</v>
      </c>
      <c r="Y27" s="48">
        <v>1.2816000000000001</v>
      </c>
    </row>
    <row r="28" spans="2:25">
      <c r="B28" s="47">
        <v>43432</v>
      </c>
      <c r="C28" s="46">
        <v>1911.5</v>
      </c>
      <c r="D28" s="45">
        <v>1912.5</v>
      </c>
      <c r="E28" s="44">
        <f t="shared" si="0"/>
        <v>1912</v>
      </c>
      <c r="F28" s="46">
        <v>1923.5</v>
      </c>
      <c r="G28" s="45">
        <v>1924</v>
      </c>
      <c r="H28" s="44">
        <f t="shared" si="1"/>
        <v>1923.75</v>
      </c>
      <c r="I28" s="46">
        <v>1993</v>
      </c>
      <c r="J28" s="45">
        <v>1998</v>
      </c>
      <c r="K28" s="44">
        <f t="shared" si="2"/>
        <v>1995.5</v>
      </c>
      <c r="L28" s="46">
        <v>2058</v>
      </c>
      <c r="M28" s="45">
        <v>2063</v>
      </c>
      <c r="N28" s="44">
        <f t="shared" si="3"/>
        <v>2060.5</v>
      </c>
      <c r="O28" s="46">
        <v>2120</v>
      </c>
      <c r="P28" s="45">
        <v>2125</v>
      </c>
      <c r="Q28" s="44">
        <f t="shared" si="4"/>
        <v>2122.5</v>
      </c>
      <c r="R28" s="52">
        <v>1912.5</v>
      </c>
      <c r="S28" s="51">
        <v>1.2791999999999999</v>
      </c>
      <c r="T28" s="51">
        <v>1.1289</v>
      </c>
      <c r="U28" s="50">
        <v>113.82</v>
      </c>
      <c r="V28" s="43">
        <v>1495.08</v>
      </c>
      <c r="W28" s="43">
        <v>1497.16</v>
      </c>
      <c r="X28" s="49">
        <f t="shared" si="5"/>
        <v>1694.1270263087961</v>
      </c>
      <c r="Y28" s="48">
        <v>1.2850999999999999</v>
      </c>
    </row>
    <row r="29" spans="2:25">
      <c r="B29" s="47">
        <v>43433</v>
      </c>
      <c r="C29" s="46">
        <v>1931</v>
      </c>
      <c r="D29" s="45">
        <v>1933</v>
      </c>
      <c r="E29" s="44">
        <f t="shared" si="0"/>
        <v>1932</v>
      </c>
      <c r="F29" s="46">
        <v>1932</v>
      </c>
      <c r="G29" s="45">
        <v>1933</v>
      </c>
      <c r="H29" s="44">
        <f t="shared" si="1"/>
        <v>1932.5</v>
      </c>
      <c r="I29" s="46">
        <v>2002</v>
      </c>
      <c r="J29" s="45">
        <v>2007</v>
      </c>
      <c r="K29" s="44">
        <f t="shared" si="2"/>
        <v>2004.5</v>
      </c>
      <c r="L29" s="46">
        <v>2067</v>
      </c>
      <c r="M29" s="45">
        <v>2072</v>
      </c>
      <c r="N29" s="44">
        <f t="shared" si="3"/>
        <v>2069.5</v>
      </c>
      <c r="O29" s="46">
        <v>2128</v>
      </c>
      <c r="P29" s="45">
        <v>2133</v>
      </c>
      <c r="Q29" s="44">
        <f t="shared" si="4"/>
        <v>2130.5</v>
      </c>
      <c r="R29" s="52">
        <v>1933</v>
      </c>
      <c r="S29" s="51">
        <v>1.2775000000000001</v>
      </c>
      <c r="T29" s="51">
        <v>1.1387</v>
      </c>
      <c r="U29" s="50">
        <v>113.27</v>
      </c>
      <c r="V29" s="43">
        <v>1513.11</v>
      </c>
      <c r="W29" s="43">
        <v>1506.04</v>
      </c>
      <c r="X29" s="49">
        <f t="shared" si="5"/>
        <v>1697.5498375340301</v>
      </c>
      <c r="Y29" s="48">
        <v>1.2835000000000001</v>
      </c>
    </row>
    <row r="30" spans="2:25">
      <c r="B30" s="47">
        <v>43434</v>
      </c>
      <c r="C30" s="46">
        <v>1934.5</v>
      </c>
      <c r="D30" s="45">
        <v>1935</v>
      </c>
      <c r="E30" s="44">
        <f t="shared" si="0"/>
        <v>1934.75</v>
      </c>
      <c r="F30" s="46">
        <v>1937.5</v>
      </c>
      <c r="G30" s="45">
        <v>1938.5</v>
      </c>
      <c r="H30" s="44">
        <f t="shared" si="1"/>
        <v>1938</v>
      </c>
      <c r="I30" s="46">
        <v>2005</v>
      </c>
      <c r="J30" s="45">
        <v>2010</v>
      </c>
      <c r="K30" s="44">
        <f t="shared" si="2"/>
        <v>2007.5</v>
      </c>
      <c r="L30" s="46">
        <v>2070</v>
      </c>
      <c r="M30" s="45">
        <v>2075</v>
      </c>
      <c r="N30" s="44">
        <f t="shared" si="3"/>
        <v>2072.5</v>
      </c>
      <c r="O30" s="46">
        <v>2132</v>
      </c>
      <c r="P30" s="45">
        <v>2137</v>
      </c>
      <c r="Q30" s="44">
        <f t="shared" si="4"/>
        <v>2134.5</v>
      </c>
      <c r="R30" s="52">
        <v>1935</v>
      </c>
      <c r="S30" s="51">
        <v>1.2757000000000001</v>
      </c>
      <c r="T30" s="51">
        <v>1.1366000000000001</v>
      </c>
      <c r="U30" s="50">
        <v>113.54</v>
      </c>
      <c r="V30" s="43">
        <v>1516.81</v>
      </c>
      <c r="W30" s="43">
        <v>1512.33</v>
      </c>
      <c r="X30" s="49">
        <f t="shared" si="5"/>
        <v>1702.445891254619</v>
      </c>
      <c r="Y30" s="48">
        <v>1.2818000000000001</v>
      </c>
    </row>
    <row r="31" spans="2:25" s="10" customFormat="1">
      <c r="B31" s="42" t="s">
        <v>11</v>
      </c>
      <c r="C31" s="41">
        <f>ROUND(AVERAGE(C9:C30),2)</f>
        <v>1936.7</v>
      </c>
      <c r="D31" s="40">
        <f>ROUND(AVERAGE(D9:D30),2)</f>
        <v>1937.75</v>
      </c>
      <c r="E31" s="39">
        <f>ROUND(AVERAGE(C31:D31),2)</f>
        <v>1937.23</v>
      </c>
      <c r="F31" s="41">
        <f>ROUND(AVERAGE(F9:F30),2)</f>
        <v>1949.34</v>
      </c>
      <c r="G31" s="40">
        <f>ROUND(AVERAGE(G9:G30),2)</f>
        <v>1950.02</v>
      </c>
      <c r="H31" s="39">
        <f>ROUND(AVERAGE(F31:G31),2)</f>
        <v>1949.68</v>
      </c>
      <c r="I31" s="41">
        <f>ROUND(AVERAGE(I9:I30),2)</f>
        <v>2012.95</v>
      </c>
      <c r="J31" s="40">
        <f>ROUND(AVERAGE(J9:J30),2)</f>
        <v>2017.95</v>
      </c>
      <c r="K31" s="39">
        <f>ROUND(AVERAGE(I31:J31),2)</f>
        <v>2015.45</v>
      </c>
      <c r="L31" s="41">
        <f>ROUND(AVERAGE(L9:L30),2)</f>
        <v>2074.09</v>
      </c>
      <c r="M31" s="40">
        <f>ROUND(AVERAGE(M9:M30),2)</f>
        <v>2079.09</v>
      </c>
      <c r="N31" s="39">
        <f>ROUND(AVERAGE(L31:M31),2)</f>
        <v>2076.59</v>
      </c>
      <c r="O31" s="41">
        <f>ROUND(AVERAGE(O9:O30),2)</f>
        <v>2134.3200000000002</v>
      </c>
      <c r="P31" s="40">
        <f>ROUND(AVERAGE(P9:P30),2)</f>
        <v>2139.3200000000002</v>
      </c>
      <c r="Q31" s="39">
        <f>ROUND(AVERAGE(O31:P31),2)</f>
        <v>2136.8200000000002</v>
      </c>
      <c r="R31" s="38">
        <f>ROUND(AVERAGE(R9:R30),2)</f>
        <v>1937.75</v>
      </c>
      <c r="S31" s="37">
        <f>ROUND(AVERAGE(S9:S30),4)</f>
        <v>1.2899</v>
      </c>
      <c r="T31" s="36">
        <f>ROUND(AVERAGE(T9:T30),4)</f>
        <v>1.1366000000000001</v>
      </c>
      <c r="U31" s="175">
        <f>ROUND(AVERAGE(U9:U30),2)</f>
        <v>113.31</v>
      </c>
      <c r="V31" s="35">
        <f>AVERAGE(V9:V30)</f>
        <v>1502.2381818181818</v>
      </c>
      <c r="W31" s="35">
        <f>AVERAGE(W9:W30)</f>
        <v>1504.4581818181819</v>
      </c>
      <c r="X31" s="35">
        <f>AVERAGE(X9:X30)</f>
        <v>1704.8949311822928</v>
      </c>
      <c r="Y31" s="34">
        <f>AVERAGE(Y9:Y30)</f>
        <v>1.2961863636363637</v>
      </c>
    </row>
    <row r="32" spans="2:25" s="5" customFormat="1">
      <c r="B32" s="33" t="s">
        <v>12</v>
      </c>
      <c r="C32" s="32">
        <f t="shared" ref="C32:Y32" si="6">MAX(C9:C30)</f>
        <v>1975</v>
      </c>
      <c r="D32" s="31">
        <f t="shared" si="6"/>
        <v>1977</v>
      </c>
      <c r="E32" s="30">
        <f t="shared" si="6"/>
        <v>1976</v>
      </c>
      <c r="F32" s="32">
        <f t="shared" si="6"/>
        <v>1984.5</v>
      </c>
      <c r="G32" s="31">
        <f t="shared" si="6"/>
        <v>1985</v>
      </c>
      <c r="H32" s="30">
        <f t="shared" si="6"/>
        <v>1984.75</v>
      </c>
      <c r="I32" s="32">
        <f t="shared" si="6"/>
        <v>2045</v>
      </c>
      <c r="J32" s="31">
        <f t="shared" si="6"/>
        <v>2050</v>
      </c>
      <c r="K32" s="30">
        <f t="shared" si="6"/>
        <v>2047.5</v>
      </c>
      <c r="L32" s="32">
        <f t="shared" si="6"/>
        <v>2105</v>
      </c>
      <c r="M32" s="31">
        <f t="shared" si="6"/>
        <v>2110</v>
      </c>
      <c r="N32" s="30">
        <f t="shared" si="6"/>
        <v>2107.5</v>
      </c>
      <c r="O32" s="32">
        <f t="shared" si="6"/>
        <v>2165</v>
      </c>
      <c r="P32" s="31">
        <f t="shared" si="6"/>
        <v>2170</v>
      </c>
      <c r="Q32" s="30">
        <f t="shared" si="6"/>
        <v>2167.5</v>
      </c>
      <c r="R32" s="29">
        <f t="shared" si="6"/>
        <v>1977</v>
      </c>
      <c r="S32" s="28">
        <f t="shared" si="6"/>
        <v>1.3150999999999999</v>
      </c>
      <c r="T32" s="27">
        <f t="shared" si="6"/>
        <v>1.149</v>
      </c>
      <c r="U32" s="26">
        <f t="shared" si="6"/>
        <v>113.95</v>
      </c>
      <c r="V32" s="25">
        <f t="shared" si="6"/>
        <v>1518.86</v>
      </c>
      <c r="W32" s="25">
        <f t="shared" si="6"/>
        <v>1524.71</v>
      </c>
      <c r="X32" s="25">
        <f t="shared" si="6"/>
        <v>1731.3249846746651</v>
      </c>
      <c r="Y32" s="24">
        <f t="shared" si="6"/>
        <v>1.3217000000000001</v>
      </c>
    </row>
    <row r="33" spans="2:25" s="5" customFormat="1" ht="13.5" thickBot="1">
      <c r="B33" s="23" t="s">
        <v>13</v>
      </c>
      <c r="C33" s="22">
        <f t="shared" ref="C33:Y33" si="7">MIN(C9:C30)</f>
        <v>1911.5</v>
      </c>
      <c r="D33" s="21">
        <f t="shared" si="7"/>
        <v>1912.5</v>
      </c>
      <c r="E33" s="20">
        <f t="shared" si="7"/>
        <v>1912</v>
      </c>
      <c r="F33" s="22">
        <f t="shared" si="7"/>
        <v>1923.5</v>
      </c>
      <c r="G33" s="21">
        <f t="shared" si="7"/>
        <v>1924</v>
      </c>
      <c r="H33" s="20">
        <f t="shared" si="7"/>
        <v>1923.75</v>
      </c>
      <c r="I33" s="22">
        <f t="shared" si="7"/>
        <v>1993</v>
      </c>
      <c r="J33" s="21">
        <f t="shared" si="7"/>
        <v>1998</v>
      </c>
      <c r="K33" s="20">
        <f t="shared" si="7"/>
        <v>1995.5</v>
      </c>
      <c r="L33" s="22">
        <f t="shared" si="7"/>
        <v>2058</v>
      </c>
      <c r="M33" s="21">
        <f t="shared" si="7"/>
        <v>2063</v>
      </c>
      <c r="N33" s="20">
        <f t="shared" si="7"/>
        <v>2060.5</v>
      </c>
      <c r="O33" s="22">
        <f t="shared" si="7"/>
        <v>2120</v>
      </c>
      <c r="P33" s="21">
        <f t="shared" si="7"/>
        <v>2125</v>
      </c>
      <c r="Q33" s="20">
        <f t="shared" si="7"/>
        <v>2122.5</v>
      </c>
      <c r="R33" s="19">
        <f t="shared" si="7"/>
        <v>1912.5</v>
      </c>
      <c r="S33" s="18">
        <f t="shared" si="7"/>
        <v>1.2756000000000001</v>
      </c>
      <c r="T33" s="17">
        <f t="shared" si="7"/>
        <v>1.1259999999999999</v>
      </c>
      <c r="U33" s="16">
        <f t="shared" si="7"/>
        <v>112.35</v>
      </c>
      <c r="V33" s="15">
        <f t="shared" si="7"/>
        <v>1483.92</v>
      </c>
      <c r="W33" s="15">
        <f t="shared" si="7"/>
        <v>1485.21</v>
      </c>
      <c r="X33" s="15">
        <f t="shared" si="7"/>
        <v>1679.2155489406407</v>
      </c>
      <c r="Y33" s="14">
        <f t="shared" si="7"/>
        <v>1.2816000000000001</v>
      </c>
    </row>
    <row r="35" spans="2:25">
      <c r="B35" s="7" t="s">
        <v>14</v>
      </c>
      <c r="C35" s="9"/>
      <c r="D35" s="9"/>
      <c r="E35" s="8"/>
      <c r="F35" s="9"/>
      <c r="G35" s="9"/>
      <c r="H35" s="8"/>
      <c r="I35" s="9"/>
      <c r="J35" s="9"/>
      <c r="K35" s="8"/>
      <c r="L35" s="9"/>
      <c r="M35" s="9"/>
      <c r="N35" s="8"/>
    </row>
    <row r="36" spans="2:25">
      <c r="B36" s="7" t="s">
        <v>15</v>
      </c>
      <c r="C36" s="9"/>
      <c r="D36" s="9"/>
      <c r="E36" s="8"/>
      <c r="F36" s="9"/>
      <c r="G36" s="9"/>
      <c r="H36" s="8"/>
      <c r="I36" s="9"/>
      <c r="J36" s="9"/>
      <c r="K36" s="8"/>
      <c r="L36" s="9"/>
      <c r="M36" s="9"/>
      <c r="N36" s="8"/>
    </row>
  </sheetData>
  <mergeCells count="9">
    <mergeCell ref="R7:R8"/>
    <mergeCell ref="S7:U7"/>
    <mergeCell ref="V7:W7"/>
    <mergeCell ref="Y7:Y8"/>
    <mergeCell ref="C7:E7"/>
    <mergeCell ref="F7:H7"/>
    <mergeCell ref="I7:K7"/>
    <mergeCell ref="L7:N7"/>
    <mergeCell ref="O7:Q7"/>
  </mergeCells>
  <phoneticPr fontId="7" type="noConversion"/>
  <printOptions horizontalCentered="1" verticalCentered="1" gridLines="1" gridLinesSet="0"/>
  <pageMargins left="0.19685039370078741" right="0.19685039370078741" top="0.98425196850393704" bottom="0.98425196850393704" header="0.51181102362204722" footer="0.51181102362204722"/>
  <pageSetup paperSize="9" scale="96" orientation="landscape" horizontalDpi="204" verticalDpi="196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36"/>
  <sheetViews>
    <sheetView workbookViewId="0">
      <pane ySplit="8" topLeftCell="A9" activePane="bottomLeft" state="frozen"/>
      <selection activeCell="C46" sqref="C46"/>
      <selection pane="bottomLeft"/>
    </sheetView>
  </sheetViews>
  <sheetFormatPr defaultRowHeight="12.75"/>
  <cols>
    <col min="2" max="2" width="9.7109375" bestFit="1" customWidth="1"/>
    <col min="3" max="3" width="12.42578125" style="4" bestFit="1" customWidth="1"/>
    <col min="4" max="4" width="12" style="4" bestFit="1" customWidth="1"/>
    <col min="5" max="5" width="9.42578125" bestFit="1" customWidth="1"/>
    <col min="6" max="7" width="10.7109375" style="4" customWidth="1"/>
    <col min="8" max="8" width="10.7109375" customWidth="1"/>
    <col min="9" max="10" width="10.7109375" style="4" customWidth="1"/>
    <col min="11" max="11" width="10.7109375" customWidth="1"/>
    <col min="12" max="13" width="10.7109375" style="4" customWidth="1"/>
    <col min="14" max="14" width="10.7109375" customWidth="1"/>
    <col min="15" max="16" width="10.7109375" style="4" customWidth="1"/>
    <col min="17" max="17" width="10.7109375" customWidth="1"/>
    <col min="18" max="18" width="12.5703125" style="4" bestFit="1" customWidth="1"/>
    <col min="19" max="19" width="10" style="4" bestFit="1" customWidth="1"/>
    <col min="20" max="20" width="14.140625" bestFit="1" customWidth="1"/>
    <col min="21" max="21" width="12.5703125" style="4" bestFit="1" customWidth="1"/>
    <col min="22" max="22" width="10.5703125" bestFit="1" customWidth="1"/>
    <col min="23" max="23" width="11.28515625" bestFit="1" customWidth="1"/>
    <col min="24" max="24" width="14.140625" bestFit="1" customWidth="1"/>
    <col min="25" max="25" width="10.5703125" bestFit="1" customWidth="1"/>
  </cols>
  <sheetData>
    <row r="3" spans="1:25" ht="15.75">
      <c r="B3" s="6" t="s">
        <v>19</v>
      </c>
    </row>
    <row r="4" spans="1:25">
      <c r="B4" s="61" t="s">
        <v>27</v>
      </c>
    </row>
    <row r="6" spans="1:25" ht="13.5" thickBot="1">
      <c r="B6" s="1">
        <v>43405</v>
      </c>
    </row>
    <row r="7" spans="1:25" ht="13.5" thickBot="1">
      <c r="B7" s="60"/>
      <c r="C7" s="183" t="s">
        <v>0</v>
      </c>
      <c r="D7" s="184"/>
      <c r="E7" s="185"/>
      <c r="F7" s="183" t="s">
        <v>2</v>
      </c>
      <c r="G7" s="184"/>
      <c r="H7" s="185"/>
      <c r="I7" s="186" t="s">
        <v>24</v>
      </c>
      <c r="J7" s="187"/>
      <c r="K7" s="188"/>
      <c r="L7" s="186" t="s">
        <v>23</v>
      </c>
      <c r="M7" s="187"/>
      <c r="N7" s="188"/>
      <c r="O7" s="186" t="s">
        <v>22</v>
      </c>
      <c r="P7" s="187"/>
      <c r="Q7" s="188"/>
      <c r="R7" s="176" t="s">
        <v>4</v>
      </c>
      <c r="S7" s="178" t="s">
        <v>21</v>
      </c>
      <c r="T7" s="179"/>
      <c r="U7" s="180"/>
      <c r="V7" s="181" t="s">
        <v>5</v>
      </c>
      <c r="W7" s="182"/>
      <c r="X7" s="11" t="s">
        <v>18</v>
      </c>
      <c r="Y7" s="176" t="s">
        <v>20</v>
      </c>
    </row>
    <row r="8" spans="1:25" ht="13.5" thickBot="1">
      <c r="A8" s="3"/>
      <c r="B8" s="59"/>
      <c r="C8" s="57" t="s">
        <v>6</v>
      </c>
      <c r="D8" s="57" t="s">
        <v>7</v>
      </c>
      <c r="E8" s="58" t="s">
        <v>1</v>
      </c>
      <c r="F8" s="57" t="s">
        <v>6</v>
      </c>
      <c r="G8" s="57" t="s">
        <v>7</v>
      </c>
      <c r="H8" s="58" t="s">
        <v>1</v>
      </c>
      <c r="I8" s="57" t="s">
        <v>6</v>
      </c>
      <c r="J8" s="57" t="s">
        <v>7</v>
      </c>
      <c r="K8" s="58" t="s">
        <v>1</v>
      </c>
      <c r="L8" s="57" t="s">
        <v>6</v>
      </c>
      <c r="M8" s="57" t="s">
        <v>7</v>
      </c>
      <c r="N8" s="58" t="s">
        <v>1</v>
      </c>
      <c r="O8" s="57" t="s">
        <v>6</v>
      </c>
      <c r="P8" s="57" t="s">
        <v>7</v>
      </c>
      <c r="Q8" s="58" t="s">
        <v>1</v>
      </c>
      <c r="R8" s="177"/>
      <c r="S8" s="56" t="s">
        <v>10</v>
      </c>
      <c r="T8" s="55" t="s">
        <v>16</v>
      </c>
      <c r="U8" s="12" t="s">
        <v>17</v>
      </c>
      <c r="V8" s="54" t="s">
        <v>8</v>
      </c>
      <c r="W8" s="54" t="s">
        <v>9</v>
      </c>
      <c r="X8" s="13" t="s">
        <v>8</v>
      </c>
      <c r="Y8" s="177" t="s">
        <v>20</v>
      </c>
    </row>
    <row r="9" spans="1:25">
      <c r="B9" s="47">
        <v>43405</v>
      </c>
      <c r="C9" s="46">
        <v>2584.5</v>
      </c>
      <c r="D9" s="45">
        <v>2585</v>
      </c>
      <c r="E9" s="44">
        <f t="shared" ref="E9:E30" si="0">AVERAGE(C9:D9)</f>
        <v>2584.75</v>
      </c>
      <c r="F9" s="46">
        <v>2523</v>
      </c>
      <c r="G9" s="45">
        <v>2525</v>
      </c>
      <c r="H9" s="44">
        <f t="shared" ref="H9:H30" si="1">AVERAGE(F9:G9)</f>
        <v>2524</v>
      </c>
      <c r="I9" s="46">
        <v>2455</v>
      </c>
      <c r="J9" s="45">
        <v>2460</v>
      </c>
      <c r="K9" s="44">
        <f t="shared" ref="K9:K30" si="2">AVERAGE(I9:J9)</f>
        <v>2457.5</v>
      </c>
      <c r="L9" s="46">
        <v>2380</v>
      </c>
      <c r="M9" s="45">
        <v>2385</v>
      </c>
      <c r="N9" s="44">
        <f t="shared" ref="N9:N30" si="3">AVERAGE(L9:M9)</f>
        <v>2382.5</v>
      </c>
      <c r="O9" s="46">
        <v>2290</v>
      </c>
      <c r="P9" s="45">
        <v>2295</v>
      </c>
      <c r="Q9" s="44">
        <f t="shared" ref="Q9:Q30" si="4">AVERAGE(O9:P9)</f>
        <v>2292.5</v>
      </c>
      <c r="R9" s="52">
        <v>2585</v>
      </c>
      <c r="S9" s="51">
        <v>1.2910999999999999</v>
      </c>
      <c r="T9" s="53">
        <v>1.1388</v>
      </c>
      <c r="U9" s="50">
        <v>112.86</v>
      </c>
      <c r="V9" s="43">
        <v>2002.17</v>
      </c>
      <c r="W9" s="43">
        <v>1946.35</v>
      </c>
      <c r="X9" s="49">
        <f t="shared" ref="X9:X30" si="5">R9/T9</f>
        <v>2269.9332630839481</v>
      </c>
      <c r="Y9" s="48">
        <v>1.2972999999999999</v>
      </c>
    </row>
    <row r="10" spans="1:25">
      <c r="B10" s="47">
        <v>43406</v>
      </c>
      <c r="C10" s="46">
        <v>2653</v>
      </c>
      <c r="D10" s="45">
        <v>2653.5</v>
      </c>
      <c r="E10" s="44">
        <f t="shared" si="0"/>
        <v>2653.25</v>
      </c>
      <c r="F10" s="46">
        <v>2590.5</v>
      </c>
      <c r="G10" s="45">
        <v>2591</v>
      </c>
      <c r="H10" s="44">
        <f t="shared" si="1"/>
        <v>2590.75</v>
      </c>
      <c r="I10" s="46">
        <v>2518</v>
      </c>
      <c r="J10" s="45">
        <v>2523</v>
      </c>
      <c r="K10" s="44">
        <f t="shared" si="2"/>
        <v>2520.5</v>
      </c>
      <c r="L10" s="46">
        <v>2443</v>
      </c>
      <c r="M10" s="45">
        <v>2448</v>
      </c>
      <c r="N10" s="44">
        <f t="shared" si="3"/>
        <v>2445.5</v>
      </c>
      <c r="O10" s="46">
        <v>2353</v>
      </c>
      <c r="P10" s="45">
        <v>2358</v>
      </c>
      <c r="Q10" s="44">
        <f t="shared" si="4"/>
        <v>2355.5</v>
      </c>
      <c r="R10" s="52">
        <v>2653.5</v>
      </c>
      <c r="S10" s="51">
        <v>1.2992999999999999</v>
      </c>
      <c r="T10" s="51">
        <v>1.1417999999999999</v>
      </c>
      <c r="U10" s="50">
        <v>112.97</v>
      </c>
      <c r="V10" s="43">
        <v>2042.25</v>
      </c>
      <c r="W10" s="43">
        <v>1984.83</v>
      </c>
      <c r="X10" s="49">
        <f t="shared" si="5"/>
        <v>2323.9621650026274</v>
      </c>
      <c r="Y10" s="48">
        <v>1.3053999999999999</v>
      </c>
    </row>
    <row r="11" spans="1:25">
      <c r="B11" s="47">
        <v>43409</v>
      </c>
      <c r="C11" s="46">
        <v>2548</v>
      </c>
      <c r="D11" s="45">
        <v>2550</v>
      </c>
      <c r="E11" s="44">
        <f t="shared" si="0"/>
        <v>2549</v>
      </c>
      <c r="F11" s="46">
        <v>2502</v>
      </c>
      <c r="G11" s="45">
        <v>2502.5</v>
      </c>
      <c r="H11" s="44">
        <f t="shared" si="1"/>
        <v>2502.25</v>
      </c>
      <c r="I11" s="46">
        <v>2432</v>
      </c>
      <c r="J11" s="45">
        <v>2437</v>
      </c>
      <c r="K11" s="44">
        <f t="shared" si="2"/>
        <v>2434.5</v>
      </c>
      <c r="L11" s="46">
        <v>2358</v>
      </c>
      <c r="M11" s="45">
        <v>2363</v>
      </c>
      <c r="N11" s="44">
        <f t="shared" si="3"/>
        <v>2360.5</v>
      </c>
      <c r="O11" s="46">
        <v>2268</v>
      </c>
      <c r="P11" s="45">
        <v>2273</v>
      </c>
      <c r="Q11" s="44">
        <f t="shared" si="4"/>
        <v>2270.5</v>
      </c>
      <c r="R11" s="52">
        <v>2550</v>
      </c>
      <c r="S11" s="51">
        <v>1.2978000000000001</v>
      </c>
      <c r="T11" s="51">
        <v>1.1368</v>
      </c>
      <c r="U11" s="50">
        <v>113.33</v>
      </c>
      <c r="V11" s="43">
        <v>1964.86</v>
      </c>
      <c r="W11" s="43">
        <v>1919.1</v>
      </c>
      <c r="X11" s="49">
        <f t="shared" si="5"/>
        <v>2243.1386347642506</v>
      </c>
      <c r="Y11" s="48">
        <v>1.304</v>
      </c>
    </row>
    <row r="12" spans="1:25">
      <c r="B12" s="47">
        <v>43410</v>
      </c>
      <c r="C12" s="46">
        <v>2571</v>
      </c>
      <c r="D12" s="45">
        <v>2572</v>
      </c>
      <c r="E12" s="44">
        <f t="shared" si="0"/>
        <v>2571.5</v>
      </c>
      <c r="F12" s="46">
        <v>2525</v>
      </c>
      <c r="G12" s="45">
        <v>2526</v>
      </c>
      <c r="H12" s="44">
        <f t="shared" si="1"/>
        <v>2525.5</v>
      </c>
      <c r="I12" s="46">
        <v>2473</v>
      </c>
      <c r="J12" s="45">
        <v>2478</v>
      </c>
      <c r="K12" s="44">
        <f t="shared" si="2"/>
        <v>2475.5</v>
      </c>
      <c r="L12" s="46">
        <v>2403</v>
      </c>
      <c r="M12" s="45">
        <v>2408</v>
      </c>
      <c r="N12" s="44">
        <f t="shared" si="3"/>
        <v>2405.5</v>
      </c>
      <c r="O12" s="46">
        <v>2313</v>
      </c>
      <c r="P12" s="45">
        <v>2318</v>
      </c>
      <c r="Q12" s="44">
        <f t="shared" si="4"/>
        <v>2315.5</v>
      </c>
      <c r="R12" s="52">
        <v>2572</v>
      </c>
      <c r="S12" s="51">
        <v>1.3073999999999999</v>
      </c>
      <c r="T12" s="51">
        <v>1.1419999999999999</v>
      </c>
      <c r="U12" s="50">
        <v>113.19</v>
      </c>
      <c r="V12" s="43">
        <v>1967.26</v>
      </c>
      <c r="W12" s="43">
        <v>1922.67</v>
      </c>
      <c r="X12" s="49">
        <f t="shared" si="5"/>
        <v>2252.1891418563923</v>
      </c>
      <c r="Y12" s="48">
        <v>1.3138000000000001</v>
      </c>
    </row>
    <row r="13" spans="1:25">
      <c r="B13" s="47">
        <v>43411</v>
      </c>
      <c r="C13" s="46">
        <v>2521</v>
      </c>
      <c r="D13" s="45">
        <v>2522</v>
      </c>
      <c r="E13" s="44">
        <f t="shared" si="0"/>
        <v>2521.5</v>
      </c>
      <c r="F13" s="46">
        <v>2478.5</v>
      </c>
      <c r="G13" s="45">
        <v>2479</v>
      </c>
      <c r="H13" s="44">
        <f t="shared" si="1"/>
        <v>2478.75</v>
      </c>
      <c r="I13" s="46">
        <v>2420</v>
      </c>
      <c r="J13" s="45">
        <v>2425</v>
      </c>
      <c r="K13" s="44">
        <f t="shared" si="2"/>
        <v>2422.5</v>
      </c>
      <c r="L13" s="46">
        <v>2350</v>
      </c>
      <c r="M13" s="45">
        <v>2355</v>
      </c>
      <c r="N13" s="44">
        <f t="shared" si="3"/>
        <v>2352.5</v>
      </c>
      <c r="O13" s="46">
        <v>2260</v>
      </c>
      <c r="P13" s="45">
        <v>2265</v>
      </c>
      <c r="Q13" s="44">
        <f t="shared" si="4"/>
        <v>2262.5</v>
      </c>
      <c r="R13" s="52">
        <v>2522</v>
      </c>
      <c r="S13" s="51">
        <v>1.3150999999999999</v>
      </c>
      <c r="T13" s="51">
        <v>1.149</v>
      </c>
      <c r="U13" s="50">
        <v>113.15</v>
      </c>
      <c r="V13" s="43">
        <v>1917.72</v>
      </c>
      <c r="W13" s="43">
        <v>1875.61</v>
      </c>
      <c r="X13" s="49">
        <f t="shared" si="5"/>
        <v>2194.9521322889468</v>
      </c>
      <c r="Y13" s="48">
        <v>1.3217000000000001</v>
      </c>
    </row>
    <row r="14" spans="1:25">
      <c r="B14" s="47">
        <v>43412</v>
      </c>
      <c r="C14" s="46">
        <v>2521</v>
      </c>
      <c r="D14" s="45">
        <v>2521.5</v>
      </c>
      <c r="E14" s="44">
        <f t="shared" si="0"/>
        <v>2521.25</v>
      </c>
      <c r="F14" s="46">
        <v>2469</v>
      </c>
      <c r="G14" s="45">
        <v>2470</v>
      </c>
      <c r="H14" s="44">
        <f t="shared" si="1"/>
        <v>2469.5</v>
      </c>
      <c r="I14" s="46">
        <v>2408</v>
      </c>
      <c r="J14" s="45">
        <v>2413</v>
      </c>
      <c r="K14" s="44">
        <f t="shared" si="2"/>
        <v>2410.5</v>
      </c>
      <c r="L14" s="46">
        <v>2338</v>
      </c>
      <c r="M14" s="45">
        <v>2343</v>
      </c>
      <c r="N14" s="44">
        <f t="shared" si="3"/>
        <v>2340.5</v>
      </c>
      <c r="O14" s="46">
        <v>2255</v>
      </c>
      <c r="P14" s="45">
        <v>2260</v>
      </c>
      <c r="Q14" s="44">
        <f t="shared" si="4"/>
        <v>2257.5</v>
      </c>
      <c r="R14" s="52">
        <v>2521.5</v>
      </c>
      <c r="S14" s="51">
        <v>1.3101</v>
      </c>
      <c r="T14" s="51">
        <v>1.1418999999999999</v>
      </c>
      <c r="U14" s="50">
        <v>113.68</v>
      </c>
      <c r="V14" s="43">
        <v>1924.66</v>
      </c>
      <c r="W14" s="43">
        <v>1876.04</v>
      </c>
      <c r="X14" s="49">
        <f t="shared" si="5"/>
        <v>2208.1618355372625</v>
      </c>
      <c r="Y14" s="48">
        <v>1.3166</v>
      </c>
    </row>
    <row r="15" spans="1:25">
      <c r="B15" s="47">
        <v>43413</v>
      </c>
      <c r="C15" s="46">
        <v>2555</v>
      </c>
      <c r="D15" s="45">
        <v>2556</v>
      </c>
      <c r="E15" s="44">
        <f t="shared" si="0"/>
        <v>2555.5</v>
      </c>
      <c r="F15" s="46">
        <v>2490.5</v>
      </c>
      <c r="G15" s="45">
        <v>2491</v>
      </c>
      <c r="H15" s="44">
        <f t="shared" si="1"/>
        <v>2490.75</v>
      </c>
      <c r="I15" s="46">
        <v>2420</v>
      </c>
      <c r="J15" s="45">
        <v>2425</v>
      </c>
      <c r="K15" s="44">
        <f t="shared" si="2"/>
        <v>2422.5</v>
      </c>
      <c r="L15" s="46">
        <v>2350</v>
      </c>
      <c r="M15" s="45">
        <v>2355</v>
      </c>
      <c r="N15" s="44">
        <f t="shared" si="3"/>
        <v>2352.5</v>
      </c>
      <c r="O15" s="46">
        <v>2265</v>
      </c>
      <c r="P15" s="45">
        <v>2270</v>
      </c>
      <c r="Q15" s="44">
        <f t="shared" si="4"/>
        <v>2267.5</v>
      </c>
      <c r="R15" s="52">
        <v>2556</v>
      </c>
      <c r="S15" s="51">
        <v>1.304</v>
      </c>
      <c r="T15" s="51">
        <v>1.1351</v>
      </c>
      <c r="U15" s="50">
        <v>113.86</v>
      </c>
      <c r="V15" s="43">
        <v>1960.12</v>
      </c>
      <c r="W15" s="43">
        <v>1900.95</v>
      </c>
      <c r="X15" s="49">
        <f t="shared" si="5"/>
        <v>2251.7839837899746</v>
      </c>
      <c r="Y15" s="48">
        <v>1.3104</v>
      </c>
    </row>
    <row r="16" spans="1:25">
      <c r="B16" s="47">
        <v>43416</v>
      </c>
      <c r="C16" s="46">
        <v>2545</v>
      </c>
      <c r="D16" s="45">
        <v>2548</v>
      </c>
      <c r="E16" s="44">
        <f t="shared" si="0"/>
        <v>2546.5</v>
      </c>
      <c r="F16" s="46">
        <v>2478</v>
      </c>
      <c r="G16" s="45">
        <v>2478.5</v>
      </c>
      <c r="H16" s="44">
        <f t="shared" si="1"/>
        <v>2478.25</v>
      </c>
      <c r="I16" s="46">
        <v>2405</v>
      </c>
      <c r="J16" s="45">
        <v>2410</v>
      </c>
      <c r="K16" s="44">
        <f t="shared" si="2"/>
        <v>2407.5</v>
      </c>
      <c r="L16" s="46">
        <v>2335</v>
      </c>
      <c r="M16" s="45">
        <v>2340</v>
      </c>
      <c r="N16" s="44">
        <f t="shared" si="3"/>
        <v>2337.5</v>
      </c>
      <c r="O16" s="46">
        <v>2250</v>
      </c>
      <c r="P16" s="45">
        <v>2255</v>
      </c>
      <c r="Q16" s="44">
        <f t="shared" si="4"/>
        <v>2252.5</v>
      </c>
      <c r="R16" s="52">
        <v>2548</v>
      </c>
      <c r="S16" s="51">
        <v>1.2873000000000001</v>
      </c>
      <c r="T16" s="51">
        <v>1.1273</v>
      </c>
      <c r="U16" s="50">
        <v>113.86</v>
      </c>
      <c r="V16" s="43">
        <v>1979.34</v>
      </c>
      <c r="W16" s="43">
        <v>1915.82</v>
      </c>
      <c r="X16" s="49">
        <f t="shared" si="5"/>
        <v>2260.2678967444335</v>
      </c>
      <c r="Y16" s="48">
        <v>1.2937000000000001</v>
      </c>
    </row>
    <row r="17" spans="2:25">
      <c r="B17" s="47">
        <v>43417</v>
      </c>
      <c r="C17" s="46">
        <v>2586</v>
      </c>
      <c r="D17" s="45">
        <v>2587</v>
      </c>
      <c r="E17" s="44">
        <f t="shared" si="0"/>
        <v>2586.5</v>
      </c>
      <c r="F17" s="46">
        <v>2519</v>
      </c>
      <c r="G17" s="45">
        <v>2519.5</v>
      </c>
      <c r="H17" s="44">
        <f t="shared" si="1"/>
        <v>2519.25</v>
      </c>
      <c r="I17" s="46">
        <v>2443</v>
      </c>
      <c r="J17" s="45">
        <v>2448</v>
      </c>
      <c r="K17" s="44">
        <f t="shared" si="2"/>
        <v>2445.5</v>
      </c>
      <c r="L17" s="46">
        <v>2370</v>
      </c>
      <c r="M17" s="45">
        <v>2375</v>
      </c>
      <c r="N17" s="44">
        <f t="shared" si="3"/>
        <v>2372.5</v>
      </c>
      <c r="O17" s="46">
        <v>2285</v>
      </c>
      <c r="P17" s="45">
        <v>2290</v>
      </c>
      <c r="Q17" s="44">
        <f t="shared" si="4"/>
        <v>2287.5</v>
      </c>
      <c r="R17" s="52">
        <v>2587</v>
      </c>
      <c r="S17" s="51">
        <v>1.2949999999999999</v>
      </c>
      <c r="T17" s="51">
        <v>1.1259999999999999</v>
      </c>
      <c r="U17" s="50">
        <v>113.95</v>
      </c>
      <c r="V17" s="43">
        <v>1997.68</v>
      </c>
      <c r="W17" s="43">
        <v>1935.84</v>
      </c>
      <c r="X17" s="49">
        <f t="shared" si="5"/>
        <v>2297.5133214920074</v>
      </c>
      <c r="Y17" s="48">
        <v>1.3015000000000001</v>
      </c>
    </row>
    <row r="18" spans="2:25">
      <c r="B18" s="47">
        <v>43418</v>
      </c>
      <c r="C18" s="46">
        <v>2541</v>
      </c>
      <c r="D18" s="45">
        <v>2542</v>
      </c>
      <c r="E18" s="44">
        <f t="shared" si="0"/>
        <v>2541.5</v>
      </c>
      <c r="F18" s="46">
        <v>2479</v>
      </c>
      <c r="G18" s="45">
        <v>2480</v>
      </c>
      <c r="H18" s="44">
        <f t="shared" si="1"/>
        <v>2479.5</v>
      </c>
      <c r="I18" s="46">
        <v>2405</v>
      </c>
      <c r="J18" s="45">
        <v>2410</v>
      </c>
      <c r="K18" s="44">
        <f t="shared" si="2"/>
        <v>2407.5</v>
      </c>
      <c r="L18" s="46">
        <v>2332</v>
      </c>
      <c r="M18" s="45">
        <v>2337</v>
      </c>
      <c r="N18" s="44">
        <f t="shared" si="3"/>
        <v>2334.5</v>
      </c>
      <c r="O18" s="46">
        <v>2247</v>
      </c>
      <c r="P18" s="45">
        <v>2252</v>
      </c>
      <c r="Q18" s="44">
        <f t="shared" si="4"/>
        <v>2249.5</v>
      </c>
      <c r="R18" s="52">
        <v>2542</v>
      </c>
      <c r="S18" s="51">
        <v>1.2975000000000001</v>
      </c>
      <c r="T18" s="51">
        <v>1.1283000000000001</v>
      </c>
      <c r="U18" s="50">
        <v>113.87</v>
      </c>
      <c r="V18" s="43">
        <v>1959.15</v>
      </c>
      <c r="W18" s="43">
        <v>1901.55</v>
      </c>
      <c r="X18" s="49">
        <f t="shared" si="5"/>
        <v>2252.94691128246</v>
      </c>
      <c r="Y18" s="48">
        <v>1.3042</v>
      </c>
    </row>
    <row r="19" spans="2:25">
      <c r="B19" s="47">
        <v>43419</v>
      </c>
      <c r="C19" s="46">
        <v>2654</v>
      </c>
      <c r="D19" s="45">
        <v>2655</v>
      </c>
      <c r="E19" s="44">
        <f t="shared" si="0"/>
        <v>2654.5</v>
      </c>
      <c r="F19" s="46">
        <v>2583.5</v>
      </c>
      <c r="G19" s="45">
        <v>2584</v>
      </c>
      <c r="H19" s="44">
        <f t="shared" si="1"/>
        <v>2583.75</v>
      </c>
      <c r="I19" s="46">
        <v>2492</v>
      </c>
      <c r="J19" s="45">
        <v>2497</v>
      </c>
      <c r="K19" s="44">
        <f t="shared" si="2"/>
        <v>2494.5</v>
      </c>
      <c r="L19" s="46">
        <v>2415</v>
      </c>
      <c r="M19" s="45">
        <v>2420</v>
      </c>
      <c r="N19" s="44">
        <f t="shared" si="3"/>
        <v>2417.5</v>
      </c>
      <c r="O19" s="46">
        <v>2330</v>
      </c>
      <c r="P19" s="45">
        <v>2335</v>
      </c>
      <c r="Q19" s="44">
        <f t="shared" si="4"/>
        <v>2332.5</v>
      </c>
      <c r="R19" s="52">
        <v>2655</v>
      </c>
      <c r="S19" s="51">
        <v>1.2777000000000001</v>
      </c>
      <c r="T19" s="51">
        <v>1.1308</v>
      </c>
      <c r="U19" s="50">
        <v>113.41</v>
      </c>
      <c r="V19" s="43">
        <v>2077.9499999999998</v>
      </c>
      <c r="W19" s="43">
        <v>2012.46</v>
      </c>
      <c r="X19" s="49">
        <f t="shared" si="5"/>
        <v>2347.8952953661124</v>
      </c>
      <c r="Y19" s="48">
        <v>1.284</v>
      </c>
    </row>
    <row r="20" spans="2:25">
      <c r="B20" s="47">
        <v>43420</v>
      </c>
      <c r="C20" s="46">
        <v>2640</v>
      </c>
      <c r="D20" s="45">
        <v>2641</v>
      </c>
      <c r="E20" s="44">
        <f t="shared" si="0"/>
        <v>2640.5</v>
      </c>
      <c r="F20" s="46">
        <v>2567</v>
      </c>
      <c r="G20" s="45">
        <v>2570</v>
      </c>
      <c r="H20" s="44">
        <f t="shared" si="1"/>
        <v>2568.5</v>
      </c>
      <c r="I20" s="46">
        <v>2470</v>
      </c>
      <c r="J20" s="45">
        <v>2475</v>
      </c>
      <c r="K20" s="44">
        <f t="shared" si="2"/>
        <v>2472.5</v>
      </c>
      <c r="L20" s="46">
        <v>2385</v>
      </c>
      <c r="M20" s="45">
        <v>2390</v>
      </c>
      <c r="N20" s="44">
        <f t="shared" si="3"/>
        <v>2387.5</v>
      </c>
      <c r="O20" s="46">
        <v>2285</v>
      </c>
      <c r="P20" s="45">
        <v>2290</v>
      </c>
      <c r="Q20" s="44">
        <f t="shared" si="4"/>
        <v>2287.5</v>
      </c>
      <c r="R20" s="52">
        <v>2641</v>
      </c>
      <c r="S20" s="51">
        <v>1.2843</v>
      </c>
      <c r="T20" s="51">
        <v>1.1337999999999999</v>
      </c>
      <c r="U20" s="50">
        <v>113.2</v>
      </c>
      <c r="V20" s="43">
        <v>2056.37</v>
      </c>
      <c r="W20" s="43">
        <v>1991.32</v>
      </c>
      <c r="X20" s="49">
        <f t="shared" si="5"/>
        <v>2329.3349797142355</v>
      </c>
      <c r="Y20" s="48">
        <v>1.2906</v>
      </c>
    </row>
    <row r="21" spans="2:25">
      <c r="B21" s="47">
        <v>43423</v>
      </c>
      <c r="C21" s="46">
        <v>2690</v>
      </c>
      <c r="D21" s="45">
        <v>2691</v>
      </c>
      <c r="E21" s="44">
        <f t="shared" si="0"/>
        <v>2690.5</v>
      </c>
      <c r="F21" s="46">
        <v>2611.5</v>
      </c>
      <c r="G21" s="45">
        <v>2612.5</v>
      </c>
      <c r="H21" s="44">
        <f t="shared" si="1"/>
        <v>2612</v>
      </c>
      <c r="I21" s="46">
        <v>2515</v>
      </c>
      <c r="J21" s="45">
        <v>2520</v>
      </c>
      <c r="K21" s="44">
        <f t="shared" si="2"/>
        <v>2517.5</v>
      </c>
      <c r="L21" s="46">
        <v>2407</v>
      </c>
      <c r="M21" s="45">
        <v>2412</v>
      </c>
      <c r="N21" s="44">
        <f t="shared" si="3"/>
        <v>2409.5</v>
      </c>
      <c r="O21" s="46">
        <v>2307</v>
      </c>
      <c r="P21" s="45">
        <v>2312</v>
      </c>
      <c r="Q21" s="44">
        <f t="shared" si="4"/>
        <v>2309.5</v>
      </c>
      <c r="R21" s="52">
        <v>2691</v>
      </c>
      <c r="S21" s="51">
        <v>1.2831999999999999</v>
      </c>
      <c r="T21" s="51">
        <v>1.1422000000000001</v>
      </c>
      <c r="U21" s="50">
        <v>112.79</v>
      </c>
      <c r="V21" s="43">
        <v>2097.1</v>
      </c>
      <c r="W21" s="43">
        <v>2026.29</v>
      </c>
      <c r="X21" s="49">
        <f t="shared" si="5"/>
        <v>2355.9796883207841</v>
      </c>
      <c r="Y21" s="48">
        <v>1.2892999999999999</v>
      </c>
    </row>
    <row r="22" spans="2:25">
      <c r="B22" s="47">
        <v>43424</v>
      </c>
      <c r="C22" s="46">
        <v>2696</v>
      </c>
      <c r="D22" s="45">
        <v>2698</v>
      </c>
      <c r="E22" s="44">
        <f t="shared" si="0"/>
        <v>2697</v>
      </c>
      <c r="F22" s="46">
        <v>2590.5</v>
      </c>
      <c r="G22" s="45">
        <v>2591</v>
      </c>
      <c r="H22" s="44">
        <f t="shared" si="1"/>
        <v>2590.75</v>
      </c>
      <c r="I22" s="46">
        <v>2487</v>
      </c>
      <c r="J22" s="45">
        <v>2492</v>
      </c>
      <c r="K22" s="44">
        <f t="shared" si="2"/>
        <v>2489.5</v>
      </c>
      <c r="L22" s="46">
        <v>2373</v>
      </c>
      <c r="M22" s="45">
        <v>2378</v>
      </c>
      <c r="N22" s="44">
        <f t="shared" si="3"/>
        <v>2375.5</v>
      </c>
      <c r="O22" s="46">
        <v>2273</v>
      </c>
      <c r="P22" s="45">
        <v>2278</v>
      </c>
      <c r="Q22" s="44">
        <f t="shared" si="4"/>
        <v>2275.5</v>
      </c>
      <c r="R22" s="52">
        <v>2698</v>
      </c>
      <c r="S22" s="51">
        <v>1.2841</v>
      </c>
      <c r="T22" s="51">
        <v>1.1417999999999999</v>
      </c>
      <c r="U22" s="50">
        <v>112.35</v>
      </c>
      <c r="V22" s="43">
        <v>2101.08</v>
      </c>
      <c r="W22" s="43">
        <v>2008.06</v>
      </c>
      <c r="X22" s="49">
        <f t="shared" si="5"/>
        <v>2362.9357155368716</v>
      </c>
      <c r="Y22" s="48">
        <v>1.2903</v>
      </c>
    </row>
    <row r="23" spans="2:25">
      <c r="B23" s="47">
        <v>43425</v>
      </c>
      <c r="C23" s="46">
        <v>2669</v>
      </c>
      <c r="D23" s="45">
        <v>2670</v>
      </c>
      <c r="E23" s="44">
        <f t="shared" si="0"/>
        <v>2669.5</v>
      </c>
      <c r="F23" s="46">
        <v>2575</v>
      </c>
      <c r="G23" s="45">
        <v>2576</v>
      </c>
      <c r="H23" s="44">
        <f t="shared" si="1"/>
        <v>2575.5</v>
      </c>
      <c r="I23" s="46">
        <v>2478</v>
      </c>
      <c r="J23" s="45">
        <v>2483</v>
      </c>
      <c r="K23" s="44">
        <f t="shared" si="2"/>
        <v>2480.5</v>
      </c>
      <c r="L23" s="46">
        <v>2383</v>
      </c>
      <c r="M23" s="45">
        <v>2388</v>
      </c>
      <c r="N23" s="44">
        <f t="shared" si="3"/>
        <v>2385.5</v>
      </c>
      <c r="O23" s="46">
        <v>2283</v>
      </c>
      <c r="P23" s="45">
        <v>2288</v>
      </c>
      <c r="Q23" s="44">
        <f t="shared" si="4"/>
        <v>2285.5</v>
      </c>
      <c r="R23" s="52">
        <v>2670</v>
      </c>
      <c r="S23" s="51">
        <v>1.2809999999999999</v>
      </c>
      <c r="T23" s="51">
        <v>1.1411</v>
      </c>
      <c r="U23" s="50">
        <v>113.06</v>
      </c>
      <c r="V23" s="43">
        <v>2084.31</v>
      </c>
      <c r="W23" s="43">
        <v>2001.09</v>
      </c>
      <c r="X23" s="49">
        <f t="shared" si="5"/>
        <v>2339.847515555166</v>
      </c>
      <c r="Y23" s="48">
        <v>1.2873000000000001</v>
      </c>
    </row>
    <row r="24" spans="2:25">
      <c r="B24" s="47">
        <v>43426</v>
      </c>
      <c r="C24" s="46">
        <v>2656</v>
      </c>
      <c r="D24" s="45">
        <v>2658</v>
      </c>
      <c r="E24" s="44">
        <f t="shared" si="0"/>
        <v>2657</v>
      </c>
      <c r="F24" s="46">
        <v>2568</v>
      </c>
      <c r="G24" s="45">
        <v>2569</v>
      </c>
      <c r="H24" s="44">
        <f t="shared" si="1"/>
        <v>2568.5</v>
      </c>
      <c r="I24" s="46">
        <v>2470</v>
      </c>
      <c r="J24" s="45">
        <v>2475</v>
      </c>
      <c r="K24" s="44">
        <f t="shared" si="2"/>
        <v>2472.5</v>
      </c>
      <c r="L24" s="46">
        <v>2372</v>
      </c>
      <c r="M24" s="45">
        <v>2377</v>
      </c>
      <c r="N24" s="44">
        <f t="shared" si="3"/>
        <v>2374.5</v>
      </c>
      <c r="O24" s="46">
        <v>2272</v>
      </c>
      <c r="P24" s="45">
        <v>2277</v>
      </c>
      <c r="Q24" s="44">
        <f t="shared" si="4"/>
        <v>2274.5</v>
      </c>
      <c r="R24" s="52">
        <v>2658</v>
      </c>
      <c r="S24" s="51">
        <v>1.2883</v>
      </c>
      <c r="T24" s="51">
        <v>1.1406000000000001</v>
      </c>
      <c r="U24" s="50">
        <v>112.96</v>
      </c>
      <c r="V24" s="43">
        <v>2063.1799999999998</v>
      </c>
      <c r="W24" s="43">
        <v>1984.55</v>
      </c>
      <c r="X24" s="49">
        <f t="shared" si="5"/>
        <v>2330.3524460810099</v>
      </c>
      <c r="Y24" s="48">
        <v>1.2945</v>
      </c>
    </row>
    <row r="25" spans="2:25">
      <c r="B25" s="47">
        <v>43427</v>
      </c>
      <c r="C25" s="46">
        <v>2630</v>
      </c>
      <c r="D25" s="45">
        <v>2630.5</v>
      </c>
      <c r="E25" s="44">
        <f t="shared" si="0"/>
        <v>2630.25</v>
      </c>
      <c r="F25" s="46">
        <v>2545</v>
      </c>
      <c r="G25" s="45">
        <v>2546</v>
      </c>
      <c r="H25" s="44">
        <f t="shared" si="1"/>
        <v>2545.5</v>
      </c>
      <c r="I25" s="46">
        <v>2445</v>
      </c>
      <c r="J25" s="45">
        <v>2450</v>
      </c>
      <c r="K25" s="44">
        <f t="shared" si="2"/>
        <v>2447.5</v>
      </c>
      <c r="L25" s="46">
        <v>2347</v>
      </c>
      <c r="M25" s="45">
        <v>2352</v>
      </c>
      <c r="N25" s="44">
        <f t="shared" si="3"/>
        <v>2349.5</v>
      </c>
      <c r="O25" s="46">
        <v>2247</v>
      </c>
      <c r="P25" s="45">
        <v>2252</v>
      </c>
      <c r="Q25" s="44">
        <f t="shared" si="4"/>
        <v>2249.5</v>
      </c>
      <c r="R25" s="52">
        <v>2630.5</v>
      </c>
      <c r="S25" s="51">
        <v>1.2826</v>
      </c>
      <c r="T25" s="51">
        <v>1.135</v>
      </c>
      <c r="U25" s="50">
        <v>112.85</v>
      </c>
      <c r="V25" s="43">
        <v>2050.91</v>
      </c>
      <c r="W25" s="43">
        <v>1975.63</v>
      </c>
      <c r="X25" s="49">
        <f t="shared" si="5"/>
        <v>2317.6211453744495</v>
      </c>
      <c r="Y25" s="48">
        <v>1.2887</v>
      </c>
    </row>
    <row r="26" spans="2:25">
      <c r="B26" s="47">
        <v>43430</v>
      </c>
      <c r="C26" s="46">
        <v>2558</v>
      </c>
      <c r="D26" s="45">
        <v>2560</v>
      </c>
      <c r="E26" s="44">
        <f t="shared" si="0"/>
        <v>2559</v>
      </c>
      <c r="F26" s="46">
        <v>2484</v>
      </c>
      <c r="G26" s="45">
        <v>2485</v>
      </c>
      <c r="H26" s="44">
        <f t="shared" si="1"/>
        <v>2484.5</v>
      </c>
      <c r="I26" s="46">
        <v>2383</v>
      </c>
      <c r="J26" s="45">
        <v>2388</v>
      </c>
      <c r="K26" s="44">
        <f t="shared" si="2"/>
        <v>2385.5</v>
      </c>
      <c r="L26" s="46">
        <v>2283</v>
      </c>
      <c r="M26" s="45">
        <v>2288</v>
      </c>
      <c r="N26" s="44">
        <f t="shared" si="3"/>
        <v>2285.5</v>
      </c>
      <c r="O26" s="46">
        <v>2183</v>
      </c>
      <c r="P26" s="45">
        <v>2188</v>
      </c>
      <c r="Q26" s="44">
        <f t="shared" si="4"/>
        <v>2185.5</v>
      </c>
      <c r="R26" s="52">
        <v>2560</v>
      </c>
      <c r="S26" s="51">
        <v>1.2847</v>
      </c>
      <c r="T26" s="51">
        <v>1.1355999999999999</v>
      </c>
      <c r="U26" s="50">
        <v>113.24</v>
      </c>
      <c r="V26" s="43">
        <v>1992.68</v>
      </c>
      <c r="W26" s="43">
        <v>1925.16</v>
      </c>
      <c r="X26" s="49">
        <f t="shared" si="5"/>
        <v>2254.3148996125396</v>
      </c>
      <c r="Y26" s="48">
        <v>1.2907999999999999</v>
      </c>
    </row>
    <row r="27" spans="2:25">
      <c r="B27" s="47">
        <v>43431</v>
      </c>
      <c r="C27" s="46">
        <v>2505</v>
      </c>
      <c r="D27" s="45">
        <v>2506</v>
      </c>
      <c r="E27" s="44">
        <f t="shared" si="0"/>
        <v>2505.5</v>
      </c>
      <c r="F27" s="46">
        <v>2440</v>
      </c>
      <c r="G27" s="45">
        <v>2442</v>
      </c>
      <c r="H27" s="44">
        <f t="shared" si="1"/>
        <v>2441</v>
      </c>
      <c r="I27" s="46">
        <v>2352</v>
      </c>
      <c r="J27" s="45">
        <v>2357</v>
      </c>
      <c r="K27" s="44">
        <f t="shared" si="2"/>
        <v>2354.5</v>
      </c>
      <c r="L27" s="46">
        <v>2252</v>
      </c>
      <c r="M27" s="45">
        <v>2257</v>
      </c>
      <c r="N27" s="44">
        <f t="shared" si="3"/>
        <v>2254.5</v>
      </c>
      <c r="O27" s="46">
        <v>2152</v>
      </c>
      <c r="P27" s="45">
        <v>2157</v>
      </c>
      <c r="Q27" s="44">
        <f t="shared" si="4"/>
        <v>2154.5</v>
      </c>
      <c r="R27" s="52">
        <v>2506</v>
      </c>
      <c r="S27" s="51">
        <v>1.2756000000000001</v>
      </c>
      <c r="T27" s="51">
        <v>1.1327</v>
      </c>
      <c r="U27" s="50">
        <v>113.59</v>
      </c>
      <c r="V27" s="43">
        <v>1964.57</v>
      </c>
      <c r="W27" s="43">
        <v>1905.43</v>
      </c>
      <c r="X27" s="49">
        <f t="shared" si="5"/>
        <v>2212.4128189282246</v>
      </c>
      <c r="Y27" s="48">
        <v>1.2816000000000001</v>
      </c>
    </row>
    <row r="28" spans="2:25">
      <c r="B28" s="47">
        <v>43432</v>
      </c>
      <c r="C28" s="46">
        <v>2514</v>
      </c>
      <c r="D28" s="45">
        <v>2515</v>
      </c>
      <c r="E28" s="44">
        <f t="shared" si="0"/>
        <v>2514.5</v>
      </c>
      <c r="F28" s="46">
        <v>2428</v>
      </c>
      <c r="G28" s="45">
        <v>2428.5</v>
      </c>
      <c r="H28" s="44">
        <f t="shared" si="1"/>
        <v>2428.25</v>
      </c>
      <c r="I28" s="46">
        <v>2332</v>
      </c>
      <c r="J28" s="45">
        <v>2337</v>
      </c>
      <c r="K28" s="44">
        <f t="shared" si="2"/>
        <v>2334.5</v>
      </c>
      <c r="L28" s="46">
        <v>2232</v>
      </c>
      <c r="M28" s="45">
        <v>2237</v>
      </c>
      <c r="N28" s="44">
        <f t="shared" si="3"/>
        <v>2234.5</v>
      </c>
      <c r="O28" s="46">
        <v>2112</v>
      </c>
      <c r="P28" s="45">
        <v>2117</v>
      </c>
      <c r="Q28" s="44">
        <f t="shared" si="4"/>
        <v>2114.5</v>
      </c>
      <c r="R28" s="52">
        <v>2515</v>
      </c>
      <c r="S28" s="51">
        <v>1.2791999999999999</v>
      </c>
      <c r="T28" s="51">
        <v>1.1289</v>
      </c>
      <c r="U28" s="50">
        <v>113.82</v>
      </c>
      <c r="V28" s="43">
        <v>1966.07</v>
      </c>
      <c r="W28" s="43">
        <v>1889.74</v>
      </c>
      <c r="X28" s="49">
        <f t="shared" si="5"/>
        <v>2227.8324032243777</v>
      </c>
      <c r="Y28" s="48">
        <v>1.2850999999999999</v>
      </c>
    </row>
    <row r="29" spans="2:25">
      <c r="B29" s="47">
        <v>43433</v>
      </c>
      <c r="C29" s="46">
        <v>2552</v>
      </c>
      <c r="D29" s="45">
        <v>2553</v>
      </c>
      <c r="E29" s="44">
        <f t="shared" si="0"/>
        <v>2552.5</v>
      </c>
      <c r="F29" s="46">
        <v>2454.5</v>
      </c>
      <c r="G29" s="45">
        <v>2455</v>
      </c>
      <c r="H29" s="44">
        <f t="shared" si="1"/>
        <v>2454.75</v>
      </c>
      <c r="I29" s="46">
        <v>2355</v>
      </c>
      <c r="J29" s="45">
        <v>2360</v>
      </c>
      <c r="K29" s="44">
        <f t="shared" si="2"/>
        <v>2357.5</v>
      </c>
      <c r="L29" s="46">
        <v>2257</v>
      </c>
      <c r="M29" s="45">
        <v>2262</v>
      </c>
      <c r="N29" s="44">
        <f t="shared" si="3"/>
        <v>2259.5</v>
      </c>
      <c r="O29" s="46">
        <v>2147</v>
      </c>
      <c r="P29" s="45">
        <v>2152</v>
      </c>
      <c r="Q29" s="44">
        <f t="shared" si="4"/>
        <v>2149.5</v>
      </c>
      <c r="R29" s="52">
        <v>2553</v>
      </c>
      <c r="S29" s="51">
        <v>1.2775000000000001</v>
      </c>
      <c r="T29" s="51">
        <v>1.1387</v>
      </c>
      <c r="U29" s="50">
        <v>113.27</v>
      </c>
      <c r="V29" s="43">
        <v>1998.43</v>
      </c>
      <c r="W29" s="43">
        <v>1912.74</v>
      </c>
      <c r="X29" s="49">
        <f t="shared" si="5"/>
        <v>2242.0303855273555</v>
      </c>
      <c r="Y29" s="48">
        <v>1.2835000000000001</v>
      </c>
    </row>
    <row r="30" spans="2:25">
      <c r="B30" s="47">
        <v>43434</v>
      </c>
      <c r="C30" s="46">
        <v>2628</v>
      </c>
      <c r="D30" s="45">
        <v>2628.5</v>
      </c>
      <c r="E30" s="44">
        <f t="shared" si="0"/>
        <v>2628.25</v>
      </c>
      <c r="F30" s="46">
        <v>2499</v>
      </c>
      <c r="G30" s="45">
        <v>2499.5</v>
      </c>
      <c r="H30" s="44">
        <f t="shared" si="1"/>
        <v>2499.25</v>
      </c>
      <c r="I30" s="46">
        <v>2398</v>
      </c>
      <c r="J30" s="45">
        <v>2403</v>
      </c>
      <c r="K30" s="44">
        <f t="shared" si="2"/>
        <v>2400.5</v>
      </c>
      <c r="L30" s="46">
        <v>2298</v>
      </c>
      <c r="M30" s="45">
        <v>2303</v>
      </c>
      <c r="N30" s="44">
        <f t="shared" si="3"/>
        <v>2300.5</v>
      </c>
      <c r="O30" s="46">
        <v>2188</v>
      </c>
      <c r="P30" s="45">
        <v>2193</v>
      </c>
      <c r="Q30" s="44">
        <f t="shared" si="4"/>
        <v>2190.5</v>
      </c>
      <c r="R30" s="52">
        <v>2628.5</v>
      </c>
      <c r="S30" s="51">
        <v>1.2757000000000001</v>
      </c>
      <c r="T30" s="51">
        <v>1.1366000000000001</v>
      </c>
      <c r="U30" s="50">
        <v>113.54</v>
      </c>
      <c r="V30" s="43">
        <v>2060.44</v>
      </c>
      <c r="W30" s="43">
        <v>1949.99</v>
      </c>
      <c r="X30" s="49">
        <f t="shared" si="5"/>
        <v>2312.598979412282</v>
      </c>
      <c r="Y30" s="48">
        <v>1.2818000000000001</v>
      </c>
    </row>
    <row r="31" spans="2:25" s="10" customFormat="1">
      <c r="B31" s="42" t="s">
        <v>11</v>
      </c>
      <c r="C31" s="41">
        <f>ROUND(AVERAGE(C9:C30),2)</f>
        <v>2591.6999999999998</v>
      </c>
      <c r="D31" s="40">
        <f>ROUND(AVERAGE(D9:D30),2)</f>
        <v>2592.86</v>
      </c>
      <c r="E31" s="39">
        <f>ROUND(AVERAGE(C31:D31),2)</f>
        <v>2592.2800000000002</v>
      </c>
      <c r="F31" s="41">
        <f>ROUND(AVERAGE(F9:F30),2)</f>
        <v>2518.1999999999998</v>
      </c>
      <c r="G31" s="40">
        <f>ROUND(AVERAGE(G9:G30),2)</f>
        <v>2519.14</v>
      </c>
      <c r="H31" s="39">
        <f>ROUND(AVERAGE(F31:G31),2)</f>
        <v>2518.67</v>
      </c>
      <c r="I31" s="41">
        <f>ROUND(AVERAGE(I9:I30),2)</f>
        <v>2434.36</v>
      </c>
      <c r="J31" s="40">
        <f>ROUND(AVERAGE(J9:J30),2)</f>
        <v>2439.36</v>
      </c>
      <c r="K31" s="39">
        <f>ROUND(AVERAGE(I31:J31),2)</f>
        <v>2436.86</v>
      </c>
      <c r="L31" s="41">
        <f>ROUND(AVERAGE(L9:L30),2)</f>
        <v>2348.3200000000002</v>
      </c>
      <c r="M31" s="40">
        <f>ROUND(AVERAGE(M9:M30),2)</f>
        <v>2353.3200000000002</v>
      </c>
      <c r="N31" s="39">
        <f>ROUND(AVERAGE(L31:M31),2)</f>
        <v>2350.8200000000002</v>
      </c>
      <c r="O31" s="41">
        <f>ROUND(AVERAGE(O9:O30),2)</f>
        <v>2252.9499999999998</v>
      </c>
      <c r="P31" s="40">
        <f>ROUND(AVERAGE(P9:P30),2)</f>
        <v>2257.9499999999998</v>
      </c>
      <c r="Q31" s="39">
        <f>ROUND(AVERAGE(O31:P31),2)</f>
        <v>2255.4499999999998</v>
      </c>
      <c r="R31" s="38">
        <f>ROUND(AVERAGE(R9:R30),2)</f>
        <v>2592.86</v>
      </c>
      <c r="S31" s="37">
        <f>ROUND(AVERAGE(S9:S30),4)</f>
        <v>1.2899</v>
      </c>
      <c r="T31" s="36">
        <f>ROUND(AVERAGE(T9:T30),4)</f>
        <v>1.1366000000000001</v>
      </c>
      <c r="U31" s="175">
        <f>ROUND(AVERAGE(U9:U30),2)</f>
        <v>113.31</v>
      </c>
      <c r="V31" s="35">
        <f>AVERAGE(V9:V30)</f>
        <v>2010.3772727272728</v>
      </c>
      <c r="W31" s="35">
        <f>AVERAGE(W9:W30)</f>
        <v>1943.691818181818</v>
      </c>
      <c r="X31" s="35">
        <f>AVERAGE(X9:X30)</f>
        <v>2281.2729799316226</v>
      </c>
      <c r="Y31" s="34">
        <f>AVERAGE(Y9:Y30)</f>
        <v>1.2961863636363637</v>
      </c>
    </row>
    <row r="32" spans="2:25" s="5" customFormat="1">
      <c r="B32" s="33" t="s">
        <v>12</v>
      </c>
      <c r="C32" s="32">
        <f t="shared" ref="C32:Y32" si="6">MAX(C9:C30)</f>
        <v>2696</v>
      </c>
      <c r="D32" s="31">
        <f t="shared" si="6"/>
        <v>2698</v>
      </c>
      <c r="E32" s="30">
        <f t="shared" si="6"/>
        <v>2697</v>
      </c>
      <c r="F32" s="32">
        <f t="shared" si="6"/>
        <v>2611.5</v>
      </c>
      <c r="G32" s="31">
        <f t="shared" si="6"/>
        <v>2612.5</v>
      </c>
      <c r="H32" s="30">
        <f t="shared" si="6"/>
        <v>2612</v>
      </c>
      <c r="I32" s="32">
        <f t="shared" si="6"/>
        <v>2518</v>
      </c>
      <c r="J32" s="31">
        <f t="shared" si="6"/>
        <v>2523</v>
      </c>
      <c r="K32" s="30">
        <f t="shared" si="6"/>
        <v>2520.5</v>
      </c>
      <c r="L32" s="32">
        <f t="shared" si="6"/>
        <v>2443</v>
      </c>
      <c r="M32" s="31">
        <f t="shared" si="6"/>
        <v>2448</v>
      </c>
      <c r="N32" s="30">
        <f t="shared" si="6"/>
        <v>2445.5</v>
      </c>
      <c r="O32" s="32">
        <f t="shared" si="6"/>
        <v>2353</v>
      </c>
      <c r="P32" s="31">
        <f t="shared" si="6"/>
        <v>2358</v>
      </c>
      <c r="Q32" s="30">
        <f t="shared" si="6"/>
        <v>2355.5</v>
      </c>
      <c r="R32" s="29">
        <f t="shared" si="6"/>
        <v>2698</v>
      </c>
      <c r="S32" s="28">
        <f t="shared" si="6"/>
        <v>1.3150999999999999</v>
      </c>
      <c r="T32" s="27">
        <f t="shared" si="6"/>
        <v>1.149</v>
      </c>
      <c r="U32" s="26">
        <f t="shared" si="6"/>
        <v>113.95</v>
      </c>
      <c r="V32" s="25">
        <f t="shared" si="6"/>
        <v>2101.08</v>
      </c>
      <c r="W32" s="25">
        <f t="shared" si="6"/>
        <v>2026.29</v>
      </c>
      <c r="X32" s="25">
        <f t="shared" si="6"/>
        <v>2362.9357155368716</v>
      </c>
      <c r="Y32" s="24">
        <f t="shared" si="6"/>
        <v>1.3217000000000001</v>
      </c>
    </row>
    <row r="33" spans="2:25" s="5" customFormat="1" ht="13.5" thickBot="1">
      <c r="B33" s="23" t="s">
        <v>13</v>
      </c>
      <c r="C33" s="22">
        <f t="shared" ref="C33:Y33" si="7">MIN(C9:C30)</f>
        <v>2505</v>
      </c>
      <c r="D33" s="21">
        <f t="shared" si="7"/>
        <v>2506</v>
      </c>
      <c r="E33" s="20">
        <f t="shared" si="7"/>
        <v>2505.5</v>
      </c>
      <c r="F33" s="22">
        <f t="shared" si="7"/>
        <v>2428</v>
      </c>
      <c r="G33" s="21">
        <f t="shared" si="7"/>
        <v>2428.5</v>
      </c>
      <c r="H33" s="20">
        <f t="shared" si="7"/>
        <v>2428.25</v>
      </c>
      <c r="I33" s="22">
        <f t="shared" si="7"/>
        <v>2332</v>
      </c>
      <c r="J33" s="21">
        <f t="shared" si="7"/>
        <v>2337</v>
      </c>
      <c r="K33" s="20">
        <f t="shared" si="7"/>
        <v>2334.5</v>
      </c>
      <c r="L33" s="22">
        <f t="shared" si="7"/>
        <v>2232</v>
      </c>
      <c r="M33" s="21">
        <f t="shared" si="7"/>
        <v>2237</v>
      </c>
      <c r="N33" s="20">
        <f t="shared" si="7"/>
        <v>2234.5</v>
      </c>
      <c r="O33" s="22">
        <f t="shared" si="7"/>
        <v>2112</v>
      </c>
      <c r="P33" s="21">
        <f t="shared" si="7"/>
        <v>2117</v>
      </c>
      <c r="Q33" s="20">
        <f t="shared" si="7"/>
        <v>2114.5</v>
      </c>
      <c r="R33" s="19">
        <f t="shared" si="7"/>
        <v>2506</v>
      </c>
      <c r="S33" s="18">
        <f t="shared" si="7"/>
        <v>1.2756000000000001</v>
      </c>
      <c r="T33" s="17">
        <f t="shared" si="7"/>
        <v>1.1259999999999999</v>
      </c>
      <c r="U33" s="16">
        <f t="shared" si="7"/>
        <v>112.35</v>
      </c>
      <c r="V33" s="15">
        <f t="shared" si="7"/>
        <v>1917.72</v>
      </c>
      <c r="W33" s="15">
        <f t="shared" si="7"/>
        <v>1875.61</v>
      </c>
      <c r="X33" s="15">
        <f t="shared" si="7"/>
        <v>2194.9521322889468</v>
      </c>
      <c r="Y33" s="14">
        <f t="shared" si="7"/>
        <v>1.2816000000000001</v>
      </c>
    </row>
    <row r="35" spans="2:25">
      <c r="B35" s="7" t="s">
        <v>14</v>
      </c>
      <c r="C35" s="9"/>
      <c r="D35" s="9"/>
      <c r="E35" s="8"/>
      <c r="F35" s="9"/>
      <c r="G35" s="9"/>
      <c r="H35" s="8"/>
      <c r="I35" s="9"/>
      <c r="J35" s="9"/>
      <c r="K35" s="8"/>
      <c r="L35" s="9"/>
      <c r="M35" s="9"/>
      <c r="N35" s="8"/>
    </row>
    <row r="36" spans="2:25">
      <c r="B36" s="7" t="s">
        <v>15</v>
      </c>
      <c r="C36" s="9"/>
      <c r="D36" s="9"/>
      <c r="E36" s="8"/>
      <c r="F36" s="9"/>
      <c r="G36" s="9"/>
      <c r="H36" s="8"/>
      <c r="I36" s="9"/>
      <c r="J36" s="9"/>
      <c r="K36" s="8"/>
      <c r="L36" s="9"/>
      <c r="M36" s="9"/>
      <c r="N36" s="8"/>
    </row>
  </sheetData>
  <mergeCells count="9">
    <mergeCell ref="R7:R8"/>
    <mergeCell ref="S7:U7"/>
    <mergeCell ref="V7:W7"/>
    <mergeCell ref="Y7:Y8"/>
    <mergeCell ref="C7:E7"/>
    <mergeCell ref="F7:H7"/>
    <mergeCell ref="I7:K7"/>
    <mergeCell ref="L7:N7"/>
    <mergeCell ref="O7:Q7"/>
  </mergeCells>
  <phoneticPr fontId="7" type="noConversion"/>
  <printOptions horizontalCentered="1" verticalCentered="1" gridLines="1" gridLinesSet="0"/>
  <pageMargins left="0.19685039370078741" right="0.19685039370078741" top="0.98425196850393704" bottom="0.98425196850393704" header="0.51181102362204722" footer="0.51181102362204722"/>
  <pageSetup paperSize="9" scale="96" orientation="landscape" horizontalDpi="204" verticalDpi="196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36"/>
  <sheetViews>
    <sheetView workbookViewId="0">
      <pane ySplit="8" topLeftCell="A9" activePane="bottomLeft" state="frozen"/>
      <selection activeCell="C46" sqref="C46"/>
      <selection pane="bottomLeft"/>
    </sheetView>
  </sheetViews>
  <sheetFormatPr defaultRowHeight="12.75"/>
  <cols>
    <col min="2" max="2" width="9.7109375" bestFit="1" customWidth="1"/>
    <col min="3" max="3" width="12.42578125" style="4" bestFit="1" customWidth="1"/>
    <col min="4" max="4" width="12" style="4" bestFit="1" customWidth="1"/>
    <col min="5" max="5" width="9.42578125" bestFit="1" customWidth="1"/>
    <col min="6" max="7" width="10.7109375" style="4" customWidth="1"/>
    <col min="8" max="8" width="10.7109375" customWidth="1"/>
    <col min="9" max="10" width="10.7109375" style="4" customWidth="1"/>
    <col min="11" max="11" width="10.7109375" customWidth="1"/>
    <col min="12" max="13" width="10.7109375" style="4" customWidth="1"/>
    <col min="14" max="14" width="10.7109375" customWidth="1"/>
    <col min="15" max="16" width="10.7109375" style="4" customWidth="1"/>
    <col min="17" max="17" width="10.7109375" customWidth="1"/>
    <col min="18" max="18" width="12.5703125" style="4" bestFit="1" customWidth="1"/>
    <col min="19" max="19" width="10" style="4" bestFit="1" customWidth="1"/>
    <col min="20" max="20" width="14.140625" bestFit="1" customWidth="1"/>
    <col min="21" max="21" width="12.5703125" style="4" bestFit="1" customWidth="1"/>
    <col min="22" max="22" width="10.5703125" bestFit="1" customWidth="1"/>
    <col min="23" max="23" width="11.28515625" bestFit="1" customWidth="1"/>
    <col min="24" max="24" width="14.140625" bestFit="1" customWidth="1"/>
    <col min="25" max="25" width="10.5703125" bestFit="1" customWidth="1"/>
  </cols>
  <sheetData>
    <row r="3" spans="1:25" ht="15.75">
      <c r="B3" s="6" t="s">
        <v>19</v>
      </c>
    </row>
    <row r="4" spans="1:25">
      <c r="B4" s="61" t="s">
        <v>28</v>
      </c>
    </row>
    <row r="6" spans="1:25" ht="13.5" thickBot="1">
      <c r="B6" s="1">
        <v>43405</v>
      </c>
    </row>
    <row r="7" spans="1:25" ht="13.5" thickBot="1">
      <c r="B7" s="60"/>
      <c r="C7" s="183" t="s">
        <v>0</v>
      </c>
      <c r="D7" s="184"/>
      <c r="E7" s="185"/>
      <c r="F7" s="183" t="s">
        <v>2</v>
      </c>
      <c r="G7" s="184"/>
      <c r="H7" s="185"/>
      <c r="I7" s="186" t="s">
        <v>24</v>
      </c>
      <c r="J7" s="187"/>
      <c r="K7" s="188"/>
      <c r="L7" s="186" t="s">
        <v>23</v>
      </c>
      <c r="M7" s="187"/>
      <c r="N7" s="188"/>
      <c r="O7" s="186" t="s">
        <v>22</v>
      </c>
      <c r="P7" s="187"/>
      <c r="Q7" s="188"/>
      <c r="R7" s="176" t="s">
        <v>4</v>
      </c>
      <c r="S7" s="178" t="s">
        <v>21</v>
      </c>
      <c r="T7" s="179"/>
      <c r="U7" s="180"/>
      <c r="V7" s="181" t="s">
        <v>5</v>
      </c>
      <c r="W7" s="182"/>
      <c r="X7" s="11" t="s">
        <v>18</v>
      </c>
      <c r="Y7" s="176" t="s">
        <v>20</v>
      </c>
    </row>
    <row r="8" spans="1:25" ht="13.5" thickBot="1">
      <c r="A8" s="3"/>
      <c r="B8" s="59"/>
      <c r="C8" s="57" t="s">
        <v>6</v>
      </c>
      <c r="D8" s="57" t="s">
        <v>7</v>
      </c>
      <c r="E8" s="58" t="s">
        <v>1</v>
      </c>
      <c r="F8" s="57" t="s">
        <v>6</v>
      </c>
      <c r="G8" s="57" t="s">
        <v>7</v>
      </c>
      <c r="H8" s="58" t="s">
        <v>1</v>
      </c>
      <c r="I8" s="57" t="s">
        <v>6</v>
      </c>
      <c r="J8" s="57" t="s">
        <v>7</v>
      </c>
      <c r="K8" s="58" t="s">
        <v>1</v>
      </c>
      <c r="L8" s="57" t="s">
        <v>6</v>
      </c>
      <c r="M8" s="57" t="s">
        <v>7</v>
      </c>
      <c r="N8" s="58" t="s">
        <v>1</v>
      </c>
      <c r="O8" s="57" t="s">
        <v>6</v>
      </c>
      <c r="P8" s="57" t="s">
        <v>7</v>
      </c>
      <c r="Q8" s="58" t="s">
        <v>1</v>
      </c>
      <c r="R8" s="177"/>
      <c r="S8" s="56" t="s">
        <v>10</v>
      </c>
      <c r="T8" s="55" t="s">
        <v>16</v>
      </c>
      <c r="U8" s="12" t="s">
        <v>17</v>
      </c>
      <c r="V8" s="54" t="s">
        <v>8</v>
      </c>
      <c r="W8" s="54" t="s">
        <v>9</v>
      </c>
      <c r="X8" s="13" t="s">
        <v>8</v>
      </c>
      <c r="Y8" s="177" t="s">
        <v>20</v>
      </c>
    </row>
    <row r="9" spans="1:25">
      <c r="B9" s="47">
        <v>43405</v>
      </c>
      <c r="C9" s="46">
        <v>1932</v>
      </c>
      <c r="D9" s="45">
        <v>1933</v>
      </c>
      <c r="E9" s="44">
        <f t="shared" ref="E9:E30" si="0">AVERAGE(C9:D9)</f>
        <v>1932.5</v>
      </c>
      <c r="F9" s="46">
        <v>1953</v>
      </c>
      <c r="G9" s="45">
        <v>1953.5</v>
      </c>
      <c r="H9" s="44">
        <f t="shared" ref="H9:H30" si="1">AVERAGE(F9:G9)</f>
        <v>1953.25</v>
      </c>
      <c r="I9" s="46">
        <v>1968</v>
      </c>
      <c r="J9" s="45">
        <v>1973</v>
      </c>
      <c r="K9" s="44">
        <f t="shared" ref="K9:K30" si="2">AVERAGE(I9:J9)</f>
        <v>1970.5</v>
      </c>
      <c r="L9" s="46">
        <v>1988</v>
      </c>
      <c r="M9" s="45">
        <v>1993</v>
      </c>
      <c r="N9" s="44">
        <f t="shared" ref="N9:N30" si="3">AVERAGE(L9:M9)</f>
        <v>1990.5</v>
      </c>
      <c r="O9" s="46">
        <v>1988</v>
      </c>
      <c r="P9" s="45">
        <v>1993</v>
      </c>
      <c r="Q9" s="44">
        <f t="shared" ref="Q9:Q30" si="4">AVERAGE(O9:P9)</f>
        <v>1990.5</v>
      </c>
      <c r="R9" s="52">
        <v>1933</v>
      </c>
      <c r="S9" s="51">
        <v>1.2910999999999999</v>
      </c>
      <c r="T9" s="53">
        <v>1.1388</v>
      </c>
      <c r="U9" s="50">
        <v>112.86</v>
      </c>
      <c r="V9" s="43">
        <v>1497.17</v>
      </c>
      <c r="W9" s="43">
        <v>1505.82</v>
      </c>
      <c r="X9" s="49">
        <f t="shared" ref="X9:X30" si="5">R9/T9</f>
        <v>1697.4007727432383</v>
      </c>
      <c r="Y9" s="48">
        <v>1.2972999999999999</v>
      </c>
    </row>
    <row r="10" spans="1:25">
      <c r="B10" s="47">
        <v>43406</v>
      </c>
      <c r="C10" s="46">
        <v>1994</v>
      </c>
      <c r="D10" s="45">
        <v>1995</v>
      </c>
      <c r="E10" s="44">
        <f t="shared" si="0"/>
        <v>1994.5</v>
      </c>
      <c r="F10" s="46">
        <v>2011</v>
      </c>
      <c r="G10" s="45">
        <v>2012</v>
      </c>
      <c r="H10" s="44">
        <f t="shared" si="1"/>
        <v>2011.5</v>
      </c>
      <c r="I10" s="46">
        <v>2028</v>
      </c>
      <c r="J10" s="45">
        <v>2033</v>
      </c>
      <c r="K10" s="44">
        <f t="shared" si="2"/>
        <v>2030.5</v>
      </c>
      <c r="L10" s="46">
        <v>2048</v>
      </c>
      <c r="M10" s="45">
        <v>2053</v>
      </c>
      <c r="N10" s="44">
        <f t="shared" si="3"/>
        <v>2050.5</v>
      </c>
      <c r="O10" s="46">
        <v>2048</v>
      </c>
      <c r="P10" s="45">
        <v>2053</v>
      </c>
      <c r="Q10" s="44">
        <f t="shared" si="4"/>
        <v>2050.5</v>
      </c>
      <c r="R10" s="52">
        <v>1995</v>
      </c>
      <c r="S10" s="51">
        <v>1.2992999999999999</v>
      </c>
      <c r="T10" s="51">
        <v>1.1417999999999999</v>
      </c>
      <c r="U10" s="50">
        <v>112.97</v>
      </c>
      <c r="V10" s="43">
        <v>1535.44</v>
      </c>
      <c r="W10" s="43">
        <v>1541.29</v>
      </c>
      <c r="X10" s="49">
        <f t="shared" si="5"/>
        <v>1747.2411981082503</v>
      </c>
      <c r="Y10" s="48">
        <v>1.3053999999999999</v>
      </c>
    </row>
    <row r="11" spans="1:25">
      <c r="B11" s="47">
        <v>43409</v>
      </c>
      <c r="C11" s="46">
        <v>1948</v>
      </c>
      <c r="D11" s="45">
        <v>1948.5</v>
      </c>
      <c r="E11" s="44">
        <f t="shared" si="0"/>
        <v>1948.25</v>
      </c>
      <c r="F11" s="46">
        <v>1979</v>
      </c>
      <c r="G11" s="45">
        <v>1980</v>
      </c>
      <c r="H11" s="44">
        <f t="shared" si="1"/>
        <v>1979.5</v>
      </c>
      <c r="I11" s="46">
        <v>1995</v>
      </c>
      <c r="J11" s="45">
        <v>2000</v>
      </c>
      <c r="K11" s="44">
        <f t="shared" si="2"/>
        <v>1997.5</v>
      </c>
      <c r="L11" s="46">
        <v>2015</v>
      </c>
      <c r="M11" s="45">
        <v>2020</v>
      </c>
      <c r="N11" s="44">
        <f t="shared" si="3"/>
        <v>2017.5</v>
      </c>
      <c r="O11" s="46">
        <v>2015</v>
      </c>
      <c r="P11" s="45">
        <v>2020</v>
      </c>
      <c r="Q11" s="44">
        <f t="shared" si="4"/>
        <v>2017.5</v>
      </c>
      <c r="R11" s="52">
        <v>1948.5</v>
      </c>
      <c r="S11" s="51">
        <v>1.2978000000000001</v>
      </c>
      <c r="T11" s="51">
        <v>1.1368</v>
      </c>
      <c r="U11" s="50">
        <v>113.33</v>
      </c>
      <c r="V11" s="43">
        <v>1501.39</v>
      </c>
      <c r="W11" s="43">
        <v>1518.4</v>
      </c>
      <c r="X11" s="49">
        <f t="shared" si="5"/>
        <v>1714.0218156228009</v>
      </c>
      <c r="Y11" s="48">
        <v>1.304</v>
      </c>
    </row>
    <row r="12" spans="1:25">
      <c r="B12" s="47">
        <v>43410</v>
      </c>
      <c r="C12" s="46">
        <v>1909</v>
      </c>
      <c r="D12" s="45">
        <v>1910</v>
      </c>
      <c r="E12" s="44">
        <f t="shared" si="0"/>
        <v>1909.5</v>
      </c>
      <c r="F12" s="46">
        <v>1939.5</v>
      </c>
      <c r="G12" s="45">
        <v>1940</v>
      </c>
      <c r="H12" s="44">
        <f t="shared" si="1"/>
        <v>1939.75</v>
      </c>
      <c r="I12" s="46">
        <v>1955</v>
      </c>
      <c r="J12" s="45">
        <v>1960</v>
      </c>
      <c r="K12" s="44">
        <f t="shared" si="2"/>
        <v>1957.5</v>
      </c>
      <c r="L12" s="46">
        <v>1975</v>
      </c>
      <c r="M12" s="45">
        <v>1980</v>
      </c>
      <c r="N12" s="44">
        <f t="shared" si="3"/>
        <v>1977.5</v>
      </c>
      <c r="O12" s="46">
        <v>1975</v>
      </c>
      <c r="P12" s="45">
        <v>1980</v>
      </c>
      <c r="Q12" s="44">
        <f t="shared" si="4"/>
        <v>1977.5</v>
      </c>
      <c r="R12" s="52">
        <v>1910</v>
      </c>
      <c r="S12" s="51">
        <v>1.3073999999999999</v>
      </c>
      <c r="T12" s="51">
        <v>1.1419999999999999</v>
      </c>
      <c r="U12" s="50">
        <v>113.19</v>
      </c>
      <c r="V12" s="43">
        <v>1460.91</v>
      </c>
      <c r="W12" s="43">
        <v>1476.63</v>
      </c>
      <c r="X12" s="49">
        <f t="shared" si="5"/>
        <v>1672.5043782837129</v>
      </c>
      <c r="Y12" s="48">
        <v>1.3138000000000001</v>
      </c>
    </row>
    <row r="13" spans="1:25">
      <c r="B13" s="47">
        <v>43411</v>
      </c>
      <c r="C13" s="46">
        <v>1897</v>
      </c>
      <c r="D13" s="45">
        <v>1899</v>
      </c>
      <c r="E13" s="44">
        <f t="shared" si="0"/>
        <v>1898</v>
      </c>
      <c r="F13" s="46">
        <v>1921.5</v>
      </c>
      <c r="G13" s="45">
        <v>1922</v>
      </c>
      <c r="H13" s="44">
        <f t="shared" si="1"/>
        <v>1921.75</v>
      </c>
      <c r="I13" s="46">
        <v>1938</v>
      </c>
      <c r="J13" s="45">
        <v>1943</v>
      </c>
      <c r="K13" s="44">
        <f t="shared" si="2"/>
        <v>1940.5</v>
      </c>
      <c r="L13" s="46">
        <v>1958</v>
      </c>
      <c r="M13" s="45">
        <v>1963</v>
      </c>
      <c r="N13" s="44">
        <f t="shared" si="3"/>
        <v>1960.5</v>
      </c>
      <c r="O13" s="46">
        <v>1958</v>
      </c>
      <c r="P13" s="45">
        <v>1963</v>
      </c>
      <c r="Q13" s="44">
        <f t="shared" si="4"/>
        <v>1960.5</v>
      </c>
      <c r="R13" s="52">
        <v>1899</v>
      </c>
      <c r="S13" s="51">
        <v>1.3150999999999999</v>
      </c>
      <c r="T13" s="51">
        <v>1.149</v>
      </c>
      <c r="U13" s="50">
        <v>113.15</v>
      </c>
      <c r="V13" s="43">
        <v>1444</v>
      </c>
      <c r="W13" s="43">
        <v>1454.19</v>
      </c>
      <c r="X13" s="49">
        <f t="shared" si="5"/>
        <v>1652.7415143603132</v>
      </c>
      <c r="Y13" s="48">
        <v>1.3217000000000001</v>
      </c>
    </row>
    <row r="14" spans="1:25">
      <c r="B14" s="47">
        <v>43412</v>
      </c>
      <c r="C14" s="46">
        <v>1946</v>
      </c>
      <c r="D14" s="45">
        <v>1947</v>
      </c>
      <c r="E14" s="44">
        <f t="shared" si="0"/>
        <v>1946.5</v>
      </c>
      <c r="F14" s="46">
        <v>1968</v>
      </c>
      <c r="G14" s="45">
        <v>1970</v>
      </c>
      <c r="H14" s="44">
        <f t="shared" si="1"/>
        <v>1969</v>
      </c>
      <c r="I14" s="46">
        <v>1985</v>
      </c>
      <c r="J14" s="45">
        <v>1990</v>
      </c>
      <c r="K14" s="44">
        <f t="shared" si="2"/>
        <v>1987.5</v>
      </c>
      <c r="L14" s="46">
        <v>2005</v>
      </c>
      <c r="M14" s="45">
        <v>2010</v>
      </c>
      <c r="N14" s="44">
        <f t="shared" si="3"/>
        <v>2007.5</v>
      </c>
      <c r="O14" s="46">
        <v>2005</v>
      </c>
      <c r="P14" s="45">
        <v>2010</v>
      </c>
      <c r="Q14" s="44">
        <f t="shared" si="4"/>
        <v>2007.5</v>
      </c>
      <c r="R14" s="52">
        <v>1947</v>
      </c>
      <c r="S14" s="51">
        <v>1.3101</v>
      </c>
      <c r="T14" s="51">
        <v>1.1418999999999999</v>
      </c>
      <c r="U14" s="50">
        <v>113.68</v>
      </c>
      <c r="V14" s="43">
        <v>1486.15</v>
      </c>
      <c r="W14" s="43">
        <v>1496.28</v>
      </c>
      <c r="X14" s="49">
        <f t="shared" si="5"/>
        <v>1705.0529818723182</v>
      </c>
      <c r="Y14" s="48">
        <v>1.3166</v>
      </c>
    </row>
    <row r="15" spans="1:25">
      <c r="B15" s="47">
        <v>43413</v>
      </c>
      <c r="C15" s="46">
        <v>1955</v>
      </c>
      <c r="D15" s="45">
        <v>1957</v>
      </c>
      <c r="E15" s="44">
        <f t="shared" si="0"/>
        <v>1956</v>
      </c>
      <c r="F15" s="46">
        <v>1981</v>
      </c>
      <c r="G15" s="45">
        <v>1982</v>
      </c>
      <c r="H15" s="44">
        <f t="shared" si="1"/>
        <v>1981.5</v>
      </c>
      <c r="I15" s="46">
        <v>1998</v>
      </c>
      <c r="J15" s="45">
        <v>2003</v>
      </c>
      <c r="K15" s="44">
        <f t="shared" si="2"/>
        <v>2000.5</v>
      </c>
      <c r="L15" s="46">
        <v>2018</v>
      </c>
      <c r="M15" s="45">
        <v>2023</v>
      </c>
      <c r="N15" s="44">
        <f t="shared" si="3"/>
        <v>2020.5</v>
      </c>
      <c r="O15" s="46">
        <v>2018</v>
      </c>
      <c r="P15" s="45">
        <v>2023</v>
      </c>
      <c r="Q15" s="44">
        <f t="shared" si="4"/>
        <v>2020.5</v>
      </c>
      <c r="R15" s="52">
        <v>1957</v>
      </c>
      <c r="S15" s="51">
        <v>1.304</v>
      </c>
      <c r="T15" s="51">
        <v>1.1351</v>
      </c>
      <c r="U15" s="50">
        <v>113.86</v>
      </c>
      <c r="V15" s="43">
        <v>1500.77</v>
      </c>
      <c r="W15" s="43">
        <v>1512.52</v>
      </c>
      <c r="X15" s="49">
        <f t="shared" si="5"/>
        <v>1724.0771738172848</v>
      </c>
      <c r="Y15" s="48">
        <v>1.3104</v>
      </c>
    </row>
    <row r="16" spans="1:25">
      <c r="B16" s="47">
        <v>43416</v>
      </c>
      <c r="C16" s="46">
        <v>1909.5</v>
      </c>
      <c r="D16" s="45">
        <v>1910</v>
      </c>
      <c r="E16" s="44">
        <f t="shared" si="0"/>
        <v>1909.75</v>
      </c>
      <c r="F16" s="46">
        <v>1930</v>
      </c>
      <c r="G16" s="45">
        <v>1932</v>
      </c>
      <c r="H16" s="44">
        <f t="shared" si="1"/>
        <v>1931</v>
      </c>
      <c r="I16" s="46">
        <v>1950</v>
      </c>
      <c r="J16" s="45">
        <v>1955</v>
      </c>
      <c r="K16" s="44">
        <f t="shared" si="2"/>
        <v>1952.5</v>
      </c>
      <c r="L16" s="46">
        <v>1970</v>
      </c>
      <c r="M16" s="45">
        <v>1975</v>
      </c>
      <c r="N16" s="44">
        <f t="shared" si="3"/>
        <v>1972.5</v>
      </c>
      <c r="O16" s="46">
        <v>1970</v>
      </c>
      <c r="P16" s="45">
        <v>1975</v>
      </c>
      <c r="Q16" s="44">
        <f t="shared" si="4"/>
        <v>1972.5</v>
      </c>
      <c r="R16" s="52">
        <v>1910</v>
      </c>
      <c r="S16" s="51">
        <v>1.2873000000000001</v>
      </c>
      <c r="T16" s="51">
        <v>1.1273</v>
      </c>
      <c r="U16" s="50">
        <v>113.86</v>
      </c>
      <c r="V16" s="43">
        <v>1483.73</v>
      </c>
      <c r="W16" s="43">
        <v>1493.39</v>
      </c>
      <c r="X16" s="49">
        <f t="shared" si="5"/>
        <v>1694.3138472456312</v>
      </c>
      <c r="Y16" s="48">
        <v>1.2937000000000001</v>
      </c>
    </row>
    <row r="17" spans="2:25">
      <c r="B17" s="47">
        <v>43417</v>
      </c>
      <c r="C17" s="46">
        <v>1907.5</v>
      </c>
      <c r="D17" s="45">
        <v>1908</v>
      </c>
      <c r="E17" s="44">
        <f t="shared" si="0"/>
        <v>1907.75</v>
      </c>
      <c r="F17" s="46">
        <v>1927</v>
      </c>
      <c r="G17" s="45">
        <v>1929</v>
      </c>
      <c r="H17" s="44">
        <f t="shared" si="1"/>
        <v>1928</v>
      </c>
      <c r="I17" s="46">
        <v>1948</v>
      </c>
      <c r="J17" s="45">
        <v>1953</v>
      </c>
      <c r="K17" s="44">
        <f t="shared" si="2"/>
        <v>1950.5</v>
      </c>
      <c r="L17" s="46">
        <v>1968</v>
      </c>
      <c r="M17" s="45">
        <v>1973</v>
      </c>
      <c r="N17" s="44">
        <f t="shared" si="3"/>
        <v>1970.5</v>
      </c>
      <c r="O17" s="46">
        <v>1968</v>
      </c>
      <c r="P17" s="45">
        <v>1973</v>
      </c>
      <c r="Q17" s="44">
        <f t="shared" si="4"/>
        <v>1970.5</v>
      </c>
      <c r="R17" s="52">
        <v>1908</v>
      </c>
      <c r="S17" s="51">
        <v>1.2949999999999999</v>
      </c>
      <c r="T17" s="51">
        <v>1.1259999999999999</v>
      </c>
      <c r="U17" s="50">
        <v>113.95</v>
      </c>
      <c r="V17" s="43">
        <v>1473.36</v>
      </c>
      <c r="W17" s="43">
        <v>1482.14</v>
      </c>
      <c r="X17" s="49">
        <f t="shared" si="5"/>
        <v>1694.4937833037302</v>
      </c>
      <c r="Y17" s="48">
        <v>1.3015000000000001</v>
      </c>
    </row>
    <row r="18" spans="2:25">
      <c r="B18" s="47">
        <v>43418</v>
      </c>
      <c r="C18" s="46">
        <v>1917.5</v>
      </c>
      <c r="D18" s="45">
        <v>1918.5</v>
      </c>
      <c r="E18" s="44">
        <f t="shared" si="0"/>
        <v>1918</v>
      </c>
      <c r="F18" s="46">
        <v>1947</v>
      </c>
      <c r="G18" s="45">
        <v>1948</v>
      </c>
      <c r="H18" s="44">
        <f t="shared" si="1"/>
        <v>1947.5</v>
      </c>
      <c r="I18" s="46">
        <v>1972</v>
      </c>
      <c r="J18" s="45">
        <v>1977</v>
      </c>
      <c r="K18" s="44">
        <f t="shared" si="2"/>
        <v>1974.5</v>
      </c>
      <c r="L18" s="46">
        <v>1992</v>
      </c>
      <c r="M18" s="45">
        <v>1997</v>
      </c>
      <c r="N18" s="44">
        <f t="shared" si="3"/>
        <v>1994.5</v>
      </c>
      <c r="O18" s="46">
        <v>1992</v>
      </c>
      <c r="P18" s="45">
        <v>1997</v>
      </c>
      <c r="Q18" s="44">
        <f t="shared" si="4"/>
        <v>1994.5</v>
      </c>
      <c r="R18" s="52">
        <v>1918.5</v>
      </c>
      <c r="S18" s="51">
        <v>1.2975000000000001</v>
      </c>
      <c r="T18" s="51">
        <v>1.1283000000000001</v>
      </c>
      <c r="U18" s="50">
        <v>113.87</v>
      </c>
      <c r="V18" s="43">
        <v>1478.61</v>
      </c>
      <c r="W18" s="43">
        <v>1493.64</v>
      </c>
      <c r="X18" s="49">
        <f t="shared" si="5"/>
        <v>1700.3456527519274</v>
      </c>
      <c r="Y18" s="48">
        <v>1.3042</v>
      </c>
    </row>
    <row r="19" spans="2:25">
      <c r="B19" s="47">
        <v>43419</v>
      </c>
      <c r="C19" s="46">
        <v>1941</v>
      </c>
      <c r="D19" s="45">
        <v>1943</v>
      </c>
      <c r="E19" s="44">
        <f t="shared" si="0"/>
        <v>1942</v>
      </c>
      <c r="F19" s="46">
        <v>1964</v>
      </c>
      <c r="G19" s="45">
        <v>1964.5</v>
      </c>
      <c r="H19" s="44">
        <f t="shared" si="1"/>
        <v>1964.25</v>
      </c>
      <c r="I19" s="46">
        <v>1988</v>
      </c>
      <c r="J19" s="45">
        <v>1993</v>
      </c>
      <c r="K19" s="44">
        <f t="shared" si="2"/>
        <v>1990.5</v>
      </c>
      <c r="L19" s="46">
        <v>2008</v>
      </c>
      <c r="M19" s="45">
        <v>2013</v>
      </c>
      <c r="N19" s="44">
        <f t="shared" si="3"/>
        <v>2010.5</v>
      </c>
      <c r="O19" s="46">
        <v>2008</v>
      </c>
      <c r="P19" s="45">
        <v>2013</v>
      </c>
      <c r="Q19" s="44">
        <f t="shared" si="4"/>
        <v>2010.5</v>
      </c>
      <c r="R19" s="52">
        <v>1943</v>
      </c>
      <c r="S19" s="51">
        <v>1.2777000000000001</v>
      </c>
      <c r="T19" s="51">
        <v>1.1308</v>
      </c>
      <c r="U19" s="50">
        <v>113.41</v>
      </c>
      <c r="V19" s="43">
        <v>1520.7</v>
      </c>
      <c r="W19" s="43">
        <v>1529.98</v>
      </c>
      <c r="X19" s="49">
        <f t="shared" si="5"/>
        <v>1718.2525645560665</v>
      </c>
      <c r="Y19" s="48">
        <v>1.284</v>
      </c>
    </row>
    <row r="20" spans="2:25">
      <c r="B20" s="47">
        <v>43420</v>
      </c>
      <c r="C20" s="46">
        <v>1958</v>
      </c>
      <c r="D20" s="45">
        <v>1960</v>
      </c>
      <c r="E20" s="44">
        <f t="shared" si="0"/>
        <v>1959</v>
      </c>
      <c r="F20" s="46">
        <v>1971</v>
      </c>
      <c r="G20" s="45">
        <v>1973</v>
      </c>
      <c r="H20" s="44">
        <f t="shared" si="1"/>
        <v>1972</v>
      </c>
      <c r="I20" s="46">
        <v>1988</v>
      </c>
      <c r="J20" s="45">
        <v>1993</v>
      </c>
      <c r="K20" s="44">
        <f t="shared" si="2"/>
        <v>1990.5</v>
      </c>
      <c r="L20" s="46">
        <v>2008</v>
      </c>
      <c r="M20" s="45">
        <v>2013</v>
      </c>
      <c r="N20" s="44">
        <f t="shared" si="3"/>
        <v>2010.5</v>
      </c>
      <c r="O20" s="46">
        <v>2008</v>
      </c>
      <c r="P20" s="45">
        <v>2013</v>
      </c>
      <c r="Q20" s="44">
        <f t="shared" si="4"/>
        <v>2010.5</v>
      </c>
      <c r="R20" s="52">
        <v>1960</v>
      </c>
      <c r="S20" s="51">
        <v>1.2843</v>
      </c>
      <c r="T20" s="51">
        <v>1.1337999999999999</v>
      </c>
      <c r="U20" s="50">
        <v>113.2</v>
      </c>
      <c r="V20" s="43">
        <v>1526.12</v>
      </c>
      <c r="W20" s="43">
        <v>1528.75</v>
      </c>
      <c r="X20" s="49">
        <f t="shared" si="5"/>
        <v>1728.699947080614</v>
      </c>
      <c r="Y20" s="48">
        <v>1.2906</v>
      </c>
    </row>
    <row r="21" spans="2:25">
      <c r="B21" s="47">
        <v>43423</v>
      </c>
      <c r="C21" s="46">
        <v>2004</v>
      </c>
      <c r="D21" s="45">
        <v>2005</v>
      </c>
      <c r="E21" s="44">
        <f t="shared" si="0"/>
        <v>2004.5</v>
      </c>
      <c r="F21" s="46">
        <v>2015</v>
      </c>
      <c r="G21" s="45">
        <v>2017</v>
      </c>
      <c r="H21" s="44">
        <f t="shared" si="1"/>
        <v>2016</v>
      </c>
      <c r="I21" s="46">
        <v>2030</v>
      </c>
      <c r="J21" s="45">
        <v>2035</v>
      </c>
      <c r="K21" s="44">
        <f t="shared" si="2"/>
        <v>2032.5</v>
      </c>
      <c r="L21" s="46">
        <v>2047</v>
      </c>
      <c r="M21" s="45">
        <v>2052</v>
      </c>
      <c r="N21" s="44">
        <f t="shared" si="3"/>
        <v>2049.5</v>
      </c>
      <c r="O21" s="46">
        <v>2047</v>
      </c>
      <c r="P21" s="45">
        <v>2052</v>
      </c>
      <c r="Q21" s="44">
        <f t="shared" si="4"/>
        <v>2049.5</v>
      </c>
      <c r="R21" s="52">
        <v>2005</v>
      </c>
      <c r="S21" s="51">
        <v>1.2831999999999999</v>
      </c>
      <c r="T21" s="51">
        <v>1.1422000000000001</v>
      </c>
      <c r="U21" s="50">
        <v>112.79</v>
      </c>
      <c r="V21" s="43">
        <v>1562.5</v>
      </c>
      <c r="W21" s="43">
        <v>1564.41</v>
      </c>
      <c r="X21" s="49">
        <f t="shared" si="5"/>
        <v>1755.3843459989491</v>
      </c>
      <c r="Y21" s="48">
        <v>1.2892999999999999</v>
      </c>
    </row>
    <row r="22" spans="2:25">
      <c r="B22" s="47">
        <v>43424</v>
      </c>
      <c r="C22" s="46">
        <v>1968</v>
      </c>
      <c r="D22" s="45">
        <v>1970</v>
      </c>
      <c r="E22" s="44">
        <f t="shared" si="0"/>
        <v>1969</v>
      </c>
      <c r="F22" s="46">
        <v>1995</v>
      </c>
      <c r="G22" s="45">
        <v>1996</v>
      </c>
      <c r="H22" s="44">
        <f t="shared" si="1"/>
        <v>1995.5</v>
      </c>
      <c r="I22" s="46">
        <v>2013</v>
      </c>
      <c r="J22" s="45">
        <v>2018</v>
      </c>
      <c r="K22" s="44">
        <f t="shared" si="2"/>
        <v>2015.5</v>
      </c>
      <c r="L22" s="46">
        <v>2030</v>
      </c>
      <c r="M22" s="45">
        <v>2035</v>
      </c>
      <c r="N22" s="44">
        <f t="shared" si="3"/>
        <v>2032.5</v>
      </c>
      <c r="O22" s="46">
        <v>2030</v>
      </c>
      <c r="P22" s="45">
        <v>2035</v>
      </c>
      <c r="Q22" s="44">
        <f t="shared" si="4"/>
        <v>2032.5</v>
      </c>
      <c r="R22" s="52">
        <v>1970</v>
      </c>
      <c r="S22" s="51">
        <v>1.2841</v>
      </c>
      <c r="T22" s="51">
        <v>1.1417999999999999</v>
      </c>
      <c r="U22" s="50">
        <v>112.35</v>
      </c>
      <c r="V22" s="43">
        <v>1534.15</v>
      </c>
      <c r="W22" s="43">
        <v>1546.93</v>
      </c>
      <c r="X22" s="49">
        <f t="shared" si="5"/>
        <v>1725.3459449991244</v>
      </c>
      <c r="Y22" s="48">
        <v>1.2903</v>
      </c>
    </row>
    <row r="23" spans="2:25">
      <c r="B23" s="47">
        <v>43425</v>
      </c>
      <c r="C23" s="46">
        <v>1948</v>
      </c>
      <c r="D23" s="45">
        <v>1949</v>
      </c>
      <c r="E23" s="44">
        <f t="shared" si="0"/>
        <v>1948.5</v>
      </c>
      <c r="F23" s="46">
        <v>1975</v>
      </c>
      <c r="G23" s="45">
        <v>1977</v>
      </c>
      <c r="H23" s="44">
        <f t="shared" si="1"/>
        <v>1976</v>
      </c>
      <c r="I23" s="46">
        <v>1995</v>
      </c>
      <c r="J23" s="45">
        <v>2000</v>
      </c>
      <c r="K23" s="44">
        <f t="shared" si="2"/>
        <v>1997.5</v>
      </c>
      <c r="L23" s="46">
        <v>2010</v>
      </c>
      <c r="M23" s="45">
        <v>2015</v>
      </c>
      <c r="N23" s="44">
        <f t="shared" si="3"/>
        <v>2012.5</v>
      </c>
      <c r="O23" s="46">
        <v>2010</v>
      </c>
      <c r="P23" s="45">
        <v>2015</v>
      </c>
      <c r="Q23" s="44">
        <f t="shared" si="4"/>
        <v>2012.5</v>
      </c>
      <c r="R23" s="52">
        <v>1949</v>
      </c>
      <c r="S23" s="51">
        <v>1.2809999999999999</v>
      </c>
      <c r="T23" s="51">
        <v>1.1411</v>
      </c>
      <c r="U23" s="50">
        <v>113.06</v>
      </c>
      <c r="V23" s="43">
        <v>1521.47</v>
      </c>
      <c r="W23" s="43">
        <v>1535.77</v>
      </c>
      <c r="X23" s="49">
        <f t="shared" si="5"/>
        <v>1708.0010516168609</v>
      </c>
      <c r="Y23" s="48">
        <v>1.2873000000000001</v>
      </c>
    </row>
    <row r="24" spans="2:25">
      <c r="B24" s="47">
        <v>43426</v>
      </c>
      <c r="C24" s="46">
        <v>1973</v>
      </c>
      <c r="D24" s="45">
        <v>1974</v>
      </c>
      <c r="E24" s="44">
        <f t="shared" si="0"/>
        <v>1973.5</v>
      </c>
      <c r="F24" s="46">
        <v>1998</v>
      </c>
      <c r="G24" s="45">
        <v>2000</v>
      </c>
      <c r="H24" s="44">
        <f t="shared" si="1"/>
        <v>1999</v>
      </c>
      <c r="I24" s="46">
        <v>2018</v>
      </c>
      <c r="J24" s="45">
        <v>2023</v>
      </c>
      <c r="K24" s="44">
        <f t="shared" si="2"/>
        <v>2020.5</v>
      </c>
      <c r="L24" s="46">
        <v>2033</v>
      </c>
      <c r="M24" s="45">
        <v>2038</v>
      </c>
      <c r="N24" s="44">
        <f t="shared" si="3"/>
        <v>2035.5</v>
      </c>
      <c r="O24" s="46">
        <v>2033</v>
      </c>
      <c r="P24" s="45">
        <v>2038</v>
      </c>
      <c r="Q24" s="44">
        <f t="shared" si="4"/>
        <v>2035.5</v>
      </c>
      <c r="R24" s="52">
        <v>1974</v>
      </c>
      <c r="S24" s="51">
        <v>1.2883</v>
      </c>
      <c r="T24" s="51">
        <v>1.1406000000000001</v>
      </c>
      <c r="U24" s="50">
        <v>112.96</v>
      </c>
      <c r="V24" s="43">
        <v>1532.25</v>
      </c>
      <c r="W24" s="43">
        <v>1545</v>
      </c>
      <c r="X24" s="49">
        <f t="shared" si="5"/>
        <v>1730.6680694371382</v>
      </c>
      <c r="Y24" s="48">
        <v>1.2945</v>
      </c>
    </row>
    <row r="25" spans="2:25">
      <c r="B25" s="47">
        <v>43427</v>
      </c>
      <c r="C25" s="46">
        <v>1935.5</v>
      </c>
      <c r="D25" s="45">
        <v>1936</v>
      </c>
      <c r="E25" s="44">
        <f t="shared" si="0"/>
        <v>1935.75</v>
      </c>
      <c r="F25" s="46">
        <v>1962</v>
      </c>
      <c r="G25" s="45">
        <v>1963</v>
      </c>
      <c r="H25" s="44">
        <f t="shared" si="1"/>
        <v>1962.5</v>
      </c>
      <c r="I25" s="46">
        <v>1985</v>
      </c>
      <c r="J25" s="45">
        <v>1990</v>
      </c>
      <c r="K25" s="44">
        <f t="shared" si="2"/>
        <v>1987.5</v>
      </c>
      <c r="L25" s="46">
        <v>2012</v>
      </c>
      <c r="M25" s="45">
        <v>2017</v>
      </c>
      <c r="N25" s="44">
        <f t="shared" si="3"/>
        <v>2014.5</v>
      </c>
      <c r="O25" s="46">
        <v>2015</v>
      </c>
      <c r="P25" s="45">
        <v>2020</v>
      </c>
      <c r="Q25" s="44">
        <f t="shared" si="4"/>
        <v>2017.5</v>
      </c>
      <c r="R25" s="52">
        <v>1936</v>
      </c>
      <c r="S25" s="51">
        <v>1.2826</v>
      </c>
      <c r="T25" s="51">
        <v>1.135</v>
      </c>
      <c r="U25" s="50">
        <v>112.85</v>
      </c>
      <c r="V25" s="43">
        <v>1509.43</v>
      </c>
      <c r="W25" s="43">
        <v>1523.24</v>
      </c>
      <c r="X25" s="49">
        <f t="shared" si="5"/>
        <v>1705.7268722466961</v>
      </c>
      <c r="Y25" s="48">
        <v>1.2887</v>
      </c>
    </row>
    <row r="26" spans="2:25">
      <c r="B26" s="47">
        <v>43430</v>
      </c>
      <c r="C26" s="46">
        <v>1918</v>
      </c>
      <c r="D26" s="45">
        <v>1918.5</v>
      </c>
      <c r="E26" s="44">
        <f t="shared" si="0"/>
        <v>1918.25</v>
      </c>
      <c r="F26" s="46">
        <v>1942</v>
      </c>
      <c r="G26" s="45">
        <v>1943</v>
      </c>
      <c r="H26" s="44">
        <f t="shared" si="1"/>
        <v>1942.5</v>
      </c>
      <c r="I26" s="46">
        <v>1965</v>
      </c>
      <c r="J26" s="45">
        <v>1970</v>
      </c>
      <c r="K26" s="44">
        <f t="shared" si="2"/>
        <v>1967.5</v>
      </c>
      <c r="L26" s="46">
        <v>1988</v>
      </c>
      <c r="M26" s="45">
        <v>1993</v>
      </c>
      <c r="N26" s="44">
        <f t="shared" si="3"/>
        <v>1990.5</v>
      </c>
      <c r="O26" s="46">
        <v>1992</v>
      </c>
      <c r="P26" s="45">
        <v>1997</v>
      </c>
      <c r="Q26" s="44">
        <f t="shared" si="4"/>
        <v>1994.5</v>
      </c>
      <c r="R26" s="52">
        <v>1918.5</v>
      </c>
      <c r="S26" s="51">
        <v>1.2847</v>
      </c>
      <c r="T26" s="51">
        <v>1.1355999999999999</v>
      </c>
      <c r="U26" s="50">
        <v>113.24</v>
      </c>
      <c r="V26" s="43">
        <v>1493.34</v>
      </c>
      <c r="W26" s="43">
        <v>1505.27</v>
      </c>
      <c r="X26" s="49">
        <f t="shared" si="5"/>
        <v>1689.4152870729131</v>
      </c>
      <c r="Y26" s="48">
        <v>1.2907999999999999</v>
      </c>
    </row>
    <row r="27" spans="2:25">
      <c r="B27" s="47">
        <v>43431</v>
      </c>
      <c r="C27" s="46">
        <v>1905.5</v>
      </c>
      <c r="D27" s="45">
        <v>1906</v>
      </c>
      <c r="E27" s="44">
        <f t="shared" si="0"/>
        <v>1905.75</v>
      </c>
      <c r="F27" s="46">
        <v>1931</v>
      </c>
      <c r="G27" s="45">
        <v>1933</v>
      </c>
      <c r="H27" s="44">
        <f t="shared" si="1"/>
        <v>1932</v>
      </c>
      <c r="I27" s="46">
        <v>1953</v>
      </c>
      <c r="J27" s="45">
        <v>1958</v>
      </c>
      <c r="K27" s="44">
        <f t="shared" si="2"/>
        <v>1955.5</v>
      </c>
      <c r="L27" s="46">
        <v>1983</v>
      </c>
      <c r="M27" s="45">
        <v>1988</v>
      </c>
      <c r="N27" s="44">
        <f t="shared" si="3"/>
        <v>1985.5</v>
      </c>
      <c r="O27" s="46">
        <v>2003</v>
      </c>
      <c r="P27" s="45">
        <v>2008</v>
      </c>
      <c r="Q27" s="44">
        <f t="shared" si="4"/>
        <v>2005.5</v>
      </c>
      <c r="R27" s="52">
        <v>1906</v>
      </c>
      <c r="S27" s="51">
        <v>1.2756000000000001</v>
      </c>
      <c r="T27" s="51">
        <v>1.1327</v>
      </c>
      <c r="U27" s="50">
        <v>113.59</v>
      </c>
      <c r="V27" s="43">
        <v>1494.2</v>
      </c>
      <c r="W27" s="43">
        <v>1508.27</v>
      </c>
      <c r="X27" s="49">
        <f t="shared" si="5"/>
        <v>1682.7050410523527</v>
      </c>
      <c r="Y27" s="48">
        <v>1.2816000000000001</v>
      </c>
    </row>
    <row r="28" spans="2:25">
      <c r="B28" s="47">
        <v>43432</v>
      </c>
      <c r="C28" s="46">
        <v>1906.5</v>
      </c>
      <c r="D28" s="45">
        <v>1907</v>
      </c>
      <c r="E28" s="44">
        <f t="shared" si="0"/>
        <v>1906.75</v>
      </c>
      <c r="F28" s="46">
        <v>1934</v>
      </c>
      <c r="G28" s="45">
        <v>1935</v>
      </c>
      <c r="H28" s="44">
        <f t="shared" si="1"/>
        <v>1934.5</v>
      </c>
      <c r="I28" s="46">
        <v>1955</v>
      </c>
      <c r="J28" s="45">
        <v>1960</v>
      </c>
      <c r="K28" s="44">
        <f t="shared" si="2"/>
        <v>1957.5</v>
      </c>
      <c r="L28" s="46">
        <v>1987</v>
      </c>
      <c r="M28" s="45">
        <v>1992</v>
      </c>
      <c r="N28" s="44">
        <f t="shared" si="3"/>
        <v>1989.5</v>
      </c>
      <c r="O28" s="46">
        <v>2007</v>
      </c>
      <c r="P28" s="45">
        <v>2012</v>
      </c>
      <c r="Q28" s="44">
        <f t="shared" si="4"/>
        <v>2009.5</v>
      </c>
      <c r="R28" s="52">
        <v>1907</v>
      </c>
      <c r="S28" s="51">
        <v>1.2791999999999999</v>
      </c>
      <c r="T28" s="51">
        <v>1.1289</v>
      </c>
      <c r="U28" s="50">
        <v>113.82</v>
      </c>
      <c r="V28" s="43">
        <v>1490.78</v>
      </c>
      <c r="W28" s="43">
        <v>1505.72</v>
      </c>
      <c r="X28" s="49">
        <f t="shared" si="5"/>
        <v>1689.2550270174506</v>
      </c>
      <c r="Y28" s="48">
        <v>1.2850999999999999</v>
      </c>
    </row>
    <row r="29" spans="2:25">
      <c r="B29" s="47">
        <v>43433</v>
      </c>
      <c r="C29" s="46">
        <v>1932</v>
      </c>
      <c r="D29" s="45">
        <v>1932.5</v>
      </c>
      <c r="E29" s="44">
        <f t="shared" si="0"/>
        <v>1932.25</v>
      </c>
      <c r="F29" s="46">
        <v>1949</v>
      </c>
      <c r="G29" s="45">
        <v>1951</v>
      </c>
      <c r="H29" s="44">
        <f t="shared" si="1"/>
        <v>1950</v>
      </c>
      <c r="I29" s="46">
        <v>1965</v>
      </c>
      <c r="J29" s="45">
        <v>1970</v>
      </c>
      <c r="K29" s="44">
        <f t="shared" si="2"/>
        <v>1967.5</v>
      </c>
      <c r="L29" s="46">
        <v>1997</v>
      </c>
      <c r="M29" s="45">
        <v>2002</v>
      </c>
      <c r="N29" s="44">
        <f t="shared" si="3"/>
        <v>1999.5</v>
      </c>
      <c r="O29" s="46">
        <v>2017</v>
      </c>
      <c r="P29" s="45">
        <v>2022</v>
      </c>
      <c r="Q29" s="44">
        <f t="shared" si="4"/>
        <v>2019.5</v>
      </c>
      <c r="R29" s="52">
        <v>1932.5</v>
      </c>
      <c r="S29" s="51">
        <v>1.2775000000000001</v>
      </c>
      <c r="T29" s="51">
        <v>1.1387</v>
      </c>
      <c r="U29" s="50">
        <v>113.27</v>
      </c>
      <c r="V29" s="43">
        <v>1512.72</v>
      </c>
      <c r="W29" s="43">
        <v>1520.06</v>
      </c>
      <c r="X29" s="49">
        <f t="shared" si="5"/>
        <v>1697.1107403179062</v>
      </c>
      <c r="Y29" s="48">
        <v>1.2835000000000001</v>
      </c>
    </row>
    <row r="30" spans="2:25">
      <c r="B30" s="47">
        <v>43434</v>
      </c>
      <c r="C30" s="46">
        <v>1956</v>
      </c>
      <c r="D30" s="45">
        <v>1956.5</v>
      </c>
      <c r="E30" s="44">
        <f t="shared" si="0"/>
        <v>1956.25</v>
      </c>
      <c r="F30" s="46">
        <v>1968</v>
      </c>
      <c r="G30" s="45">
        <v>1970</v>
      </c>
      <c r="H30" s="44">
        <f t="shared" si="1"/>
        <v>1969</v>
      </c>
      <c r="I30" s="46">
        <v>1980</v>
      </c>
      <c r="J30" s="45">
        <v>1985</v>
      </c>
      <c r="K30" s="44">
        <f t="shared" si="2"/>
        <v>1982.5</v>
      </c>
      <c r="L30" s="46">
        <v>2005</v>
      </c>
      <c r="M30" s="45">
        <v>2010</v>
      </c>
      <c r="N30" s="44">
        <f t="shared" si="3"/>
        <v>2007.5</v>
      </c>
      <c r="O30" s="46">
        <v>2025</v>
      </c>
      <c r="P30" s="45">
        <v>2030</v>
      </c>
      <c r="Q30" s="44">
        <f t="shared" si="4"/>
        <v>2027.5</v>
      </c>
      <c r="R30" s="52">
        <v>1956.5</v>
      </c>
      <c r="S30" s="51">
        <v>1.2757000000000001</v>
      </c>
      <c r="T30" s="51">
        <v>1.1366000000000001</v>
      </c>
      <c r="U30" s="50">
        <v>113.54</v>
      </c>
      <c r="V30" s="43">
        <v>1533.67</v>
      </c>
      <c r="W30" s="43">
        <v>1536.9</v>
      </c>
      <c r="X30" s="49">
        <f t="shared" si="5"/>
        <v>1721.3619567130036</v>
      </c>
      <c r="Y30" s="48">
        <v>1.2818000000000001</v>
      </c>
    </row>
    <row r="31" spans="2:25" s="10" customFormat="1">
      <c r="B31" s="42" t="s">
        <v>11</v>
      </c>
      <c r="C31" s="41">
        <f>ROUND(AVERAGE(C9:C30),2)</f>
        <v>1939.14</v>
      </c>
      <c r="D31" s="40">
        <f>ROUND(AVERAGE(D9:D30),2)</f>
        <v>1940.16</v>
      </c>
      <c r="E31" s="39">
        <f>ROUND(AVERAGE(C31:D31),2)</f>
        <v>1939.65</v>
      </c>
      <c r="F31" s="41">
        <f>ROUND(AVERAGE(F9:F30),2)</f>
        <v>1961.86</v>
      </c>
      <c r="G31" s="40">
        <f>ROUND(AVERAGE(G9:G30),2)</f>
        <v>1963.23</v>
      </c>
      <c r="H31" s="39">
        <f>ROUND(AVERAGE(F31:G31),2)</f>
        <v>1962.55</v>
      </c>
      <c r="I31" s="41">
        <f>ROUND(AVERAGE(I9:I30),2)</f>
        <v>1980.55</v>
      </c>
      <c r="J31" s="40">
        <f>ROUND(AVERAGE(J9:J30),2)</f>
        <v>1985.55</v>
      </c>
      <c r="K31" s="39">
        <f>ROUND(AVERAGE(I31:J31),2)</f>
        <v>1983.05</v>
      </c>
      <c r="L31" s="41">
        <f>ROUND(AVERAGE(L9:L30),2)</f>
        <v>2002.05</v>
      </c>
      <c r="M31" s="40">
        <f>ROUND(AVERAGE(M9:M30),2)</f>
        <v>2007.05</v>
      </c>
      <c r="N31" s="39">
        <f>ROUND(AVERAGE(L31:M31),2)</f>
        <v>2004.55</v>
      </c>
      <c r="O31" s="41">
        <f>ROUND(AVERAGE(O9:O30),2)</f>
        <v>2006</v>
      </c>
      <c r="P31" s="40">
        <f>ROUND(AVERAGE(P9:P30),2)</f>
        <v>2011</v>
      </c>
      <c r="Q31" s="39">
        <f>ROUND(AVERAGE(O31:P31),2)</f>
        <v>2008.5</v>
      </c>
      <c r="R31" s="38">
        <f>ROUND(AVERAGE(R9:R30),2)</f>
        <v>1940.16</v>
      </c>
      <c r="S31" s="37">
        <f>ROUND(AVERAGE(S9:S30),4)</f>
        <v>1.2899</v>
      </c>
      <c r="T31" s="36">
        <f>ROUND(AVERAGE(T9:T30),4)</f>
        <v>1.1366000000000001</v>
      </c>
      <c r="U31" s="175">
        <f>ROUND(AVERAGE(U9:U30),2)</f>
        <v>113.31</v>
      </c>
      <c r="V31" s="35">
        <f>AVERAGE(V9:V30)</f>
        <v>1504.2209090909093</v>
      </c>
      <c r="W31" s="35">
        <f>AVERAGE(W9:W30)</f>
        <v>1514.7545454545457</v>
      </c>
      <c r="X31" s="35">
        <f>AVERAGE(X9:X30)</f>
        <v>1707.0054530099217</v>
      </c>
      <c r="Y31" s="34">
        <f>AVERAGE(Y9:Y30)</f>
        <v>1.2961863636363637</v>
      </c>
    </row>
    <row r="32" spans="2:25" s="5" customFormat="1">
      <c r="B32" s="33" t="s">
        <v>12</v>
      </c>
      <c r="C32" s="32">
        <f t="shared" ref="C32:Y32" si="6">MAX(C9:C30)</f>
        <v>2004</v>
      </c>
      <c r="D32" s="31">
        <f t="shared" si="6"/>
        <v>2005</v>
      </c>
      <c r="E32" s="30">
        <f t="shared" si="6"/>
        <v>2004.5</v>
      </c>
      <c r="F32" s="32">
        <f t="shared" si="6"/>
        <v>2015</v>
      </c>
      <c r="G32" s="31">
        <f t="shared" si="6"/>
        <v>2017</v>
      </c>
      <c r="H32" s="30">
        <f t="shared" si="6"/>
        <v>2016</v>
      </c>
      <c r="I32" s="32">
        <f t="shared" si="6"/>
        <v>2030</v>
      </c>
      <c r="J32" s="31">
        <f t="shared" si="6"/>
        <v>2035</v>
      </c>
      <c r="K32" s="30">
        <f t="shared" si="6"/>
        <v>2032.5</v>
      </c>
      <c r="L32" s="32">
        <f t="shared" si="6"/>
        <v>2048</v>
      </c>
      <c r="M32" s="31">
        <f t="shared" si="6"/>
        <v>2053</v>
      </c>
      <c r="N32" s="30">
        <f t="shared" si="6"/>
        <v>2050.5</v>
      </c>
      <c r="O32" s="32">
        <f t="shared" si="6"/>
        <v>2048</v>
      </c>
      <c r="P32" s="31">
        <f t="shared" si="6"/>
        <v>2053</v>
      </c>
      <c r="Q32" s="30">
        <f t="shared" si="6"/>
        <v>2050.5</v>
      </c>
      <c r="R32" s="29">
        <f t="shared" si="6"/>
        <v>2005</v>
      </c>
      <c r="S32" s="28">
        <f t="shared" si="6"/>
        <v>1.3150999999999999</v>
      </c>
      <c r="T32" s="27">
        <f t="shared" si="6"/>
        <v>1.149</v>
      </c>
      <c r="U32" s="26">
        <f t="shared" si="6"/>
        <v>113.95</v>
      </c>
      <c r="V32" s="25">
        <f t="shared" si="6"/>
        <v>1562.5</v>
      </c>
      <c r="W32" s="25">
        <f t="shared" si="6"/>
        <v>1564.41</v>
      </c>
      <c r="X32" s="25">
        <f t="shared" si="6"/>
        <v>1755.3843459989491</v>
      </c>
      <c r="Y32" s="24">
        <f t="shared" si="6"/>
        <v>1.3217000000000001</v>
      </c>
    </row>
    <row r="33" spans="2:25" s="5" customFormat="1" ht="13.5" thickBot="1">
      <c r="B33" s="23" t="s">
        <v>13</v>
      </c>
      <c r="C33" s="22">
        <f t="shared" ref="C33:Y33" si="7">MIN(C9:C30)</f>
        <v>1897</v>
      </c>
      <c r="D33" s="21">
        <f t="shared" si="7"/>
        <v>1899</v>
      </c>
      <c r="E33" s="20">
        <f t="shared" si="7"/>
        <v>1898</v>
      </c>
      <c r="F33" s="22">
        <f t="shared" si="7"/>
        <v>1921.5</v>
      </c>
      <c r="G33" s="21">
        <f t="shared" si="7"/>
        <v>1922</v>
      </c>
      <c r="H33" s="20">
        <f t="shared" si="7"/>
        <v>1921.75</v>
      </c>
      <c r="I33" s="22">
        <f t="shared" si="7"/>
        <v>1938</v>
      </c>
      <c r="J33" s="21">
        <f t="shared" si="7"/>
        <v>1943</v>
      </c>
      <c r="K33" s="20">
        <f t="shared" si="7"/>
        <v>1940.5</v>
      </c>
      <c r="L33" s="22">
        <f t="shared" si="7"/>
        <v>1958</v>
      </c>
      <c r="M33" s="21">
        <f t="shared" si="7"/>
        <v>1963</v>
      </c>
      <c r="N33" s="20">
        <f t="shared" si="7"/>
        <v>1960.5</v>
      </c>
      <c r="O33" s="22">
        <f t="shared" si="7"/>
        <v>1958</v>
      </c>
      <c r="P33" s="21">
        <f t="shared" si="7"/>
        <v>1963</v>
      </c>
      <c r="Q33" s="20">
        <f t="shared" si="7"/>
        <v>1960.5</v>
      </c>
      <c r="R33" s="19">
        <f t="shared" si="7"/>
        <v>1899</v>
      </c>
      <c r="S33" s="18">
        <f t="shared" si="7"/>
        <v>1.2756000000000001</v>
      </c>
      <c r="T33" s="17">
        <f t="shared" si="7"/>
        <v>1.1259999999999999</v>
      </c>
      <c r="U33" s="16">
        <f t="shared" si="7"/>
        <v>112.35</v>
      </c>
      <c r="V33" s="15">
        <f t="shared" si="7"/>
        <v>1444</v>
      </c>
      <c r="W33" s="15">
        <f t="shared" si="7"/>
        <v>1454.19</v>
      </c>
      <c r="X33" s="15">
        <f t="shared" si="7"/>
        <v>1652.7415143603132</v>
      </c>
      <c r="Y33" s="14">
        <f t="shared" si="7"/>
        <v>1.2816000000000001</v>
      </c>
    </row>
    <row r="35" spans="2:25">
      <c r="B35" s="7" t="s">
        <v>14</v>
      </c>
      <c r="C35" s="9"/>
      <c r="D35" s="9"/>
      <c r="E35" s="8"/>
      <c r="F35" s="9"/>
      <c r="G35" s="9"/>
      <c r="H35" s="8"/>
      <c r="I35" s="9"/>
      <c r="J35" s="9"/>
      <c r="K35" s="8"/>
      <c r="L35" s="9"/>
      <c r="M35" s="9"/>
      <c r="N35" s="8"/>
    </row>
    <row r="36" spans="2:25">
      <c r="B36" s="7" t="s">
        <v>15</v>
      </c>
      <c r="C36" s="9"/>
      <c r="D36" s="9"/>
      <c r="E36" s="8"/>
      <c r="F36" s="9"/>
      <c r="G36" s="9"/>
      <c r="H36" s="8"/>
      <c r="I36" s="9"/>
      <c r="J36" s="9"/>
      <c r="K36" s="8"/>
      <c r="L36" s="9"/>
      <c r="M36" s="9"/>
      <c r="N36" s="8"/>
    </row>
  </sheetData>
  <mergeCells count="9">
    <mergeCell ref="R7:R8"/>
    <mergeCell ref="S7:U7"/>
    <mergeCell ref="V7:W7"/>
    <mergeCell ref="Y7:Y8"/>
    <mergeCell ref="C7:E7"/>
    <mergeCell ref="F7:H7"/>
    <mergeCell ref="I7:K7"/>
    <mergeCell ref="L7:N7"/>
    <mergeCell ref="O7:Q7"/>
  </mergeCells>
  <phoneticPr fontId="7" type="noConversion"/>
  <printOptions horizontalCentered="1" verticalCentered="1" gridLines="1" gridLinesSet="0"/>
  <pageMargins left="0.19685039370078741" right="0.19685039370078741" top="0.98425196850393704" bottom="0.98425196850393704" header="0.51181102362204722" footer="0.51181102362204722"/>
  <pageSetup paperSize="9" scale="96" orientation="landscape" horizontalDpi="204" verticalDpi="196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3:S36"/>
  <sheetViews>
    <sheetView workbookViewId="0">
      <pane ySplit="8" topLeftCell="A9" activePane="bottomLeft" state="frozen"/>
      <selection activeCell="C46" sqref="C46"/>
      <selection pane="bottomLeft"/>
    </sheetView>
  </sheetViews>
  <sheetFormatPr defaultRowHeight="12.75"/>
  <cols>
    <col min="2" max="2" width="9.7109375" bestFit="1" customWidth="1"/>
    <col min="3" max="3" width="12.42578125" style="4" bestFit="1" customWidth="1"/>
    <col min="4" max="4" width="12" style="4" bestFit="1" customWidth="1"/>
    <col min="5" max="5" width="9.42578125" bestFit="1" customWidth="1"/>
    <col min="6" max="7" width="10.7109375" style="4" customWidth="1"/>
    <col min="8" max="8" width="10.7109375" customWidth="1"/>
    <col min="9" max="10" width="10.7109375" style="4" customWidth="1"/>
    <col min="11" max="11" width="10.7109375" customWidth="1"/>
    <col min="12" max="12" width="12.5703125" style="4" bestFit="1" customWidth="1"/>
    <col min="13" max="13" width="10" style="4" bestFit="1" customWidth="1"/>
    <col min="14" max="14" width="14.140625" bestFit="1" customWidth="1"/>
    <col min="15" max="15" width="12.5703125" style="4" bestFit="1" customWidth="1"/>
    <col min="16" max="16" width="10.5703125" bestFit="1" customWidth="1"/>
    <col min="17" max="17" width="11.28515625" bestFit="1" customWidth="1"/>
    <col min="18" max="18" width="14.140625" bestFit="1" customWidth="1"/>
    <col min="19" max="19" width="10.5703125" bestFit="1" customWidth="1"/>
  </cols>
  <sheetData>
    <row r="3" spans="1:19" ht="15.75">
      <c r="B3" s="6" t="s">
        <v>19</v>
      </c>
    </row>
    <row r="4" spans="1:19">
      <c r="B4" s="61" t="s">
        <v>29</v>
      </c>
    </row>
    <row r="6" spans="1:19" ht="13.5" thickBot="1">
      <c r="B6" s="1">
        <v>43405</v>
      </c>
    </row>
    <row r="7" spans="1:19" ht="13.5" thickBot="1">
      <c r="B7" s="60"/>
      <c r="C7" s="183" t="s">
        <v>0</v>
      </c>
      <c r="D7" s="184"/>
      <c r="E7" s="185"/>
      <c r="F7" s="183" t="s">
        <v>2</v>
      </c>
      <c r="G7" s="184"/>
      <c r="H7" s="185"/>
      <c r="I7" s="186" t="s">
        <v>3</v>
      </c>
      <c r="J7" s="187"/>
      <c r="K7" s="188"/>
      <c r="L7" s="176" t="s">
        <v>4</v>
      </c>
      <c r="M7" s="178" t="s">
        <v>21</v>
      </c>
      <c r="N7" s="179"/>
      <c r="O7" s="180"/>
      <c r="P7" s="181" t="s">
        <v>5</v>
      </c>
      <c r="Q7" s="182"/>
      <c r="R7" s="11" t="s">
        <v>18</v>
      </c>
      <c r="S7" s="176" t="s">
        <v>20</v>
      </c>
    </row>
    <row r="8" spans="1:19" ht="13.5" thickBot="1">
      <c r="A8" s="3"/>
      <c r="B8" s="59"/>
      <c r="C8" s="57" t="s">
        <v>6</v>
      </c>
      <c r="D8" s="57" t="s">
        <v>7</v>
      </c>
      <c r="E8" s="58" t="s">
        <v>1</v>
      </c>
      <c r="F8" s="57" t="s">
        <v>6</v>
      </c>
      <c r="G8" s="57" t="s">
        <v>7</v>
      </c>
      <c r="H8" s="58" t="s">
        <v>1</v>
      </c>
      <c r="I8" s="57" t="s">
        <v>6</v>
      </c>
      <c r="J8" s="57" t="s">
        <v>7</v>
      </c>
      <c r="K8" s="58" t="s">
        <v>1</v>
      </c>
      <c r="L8" s="177"/>
      <c r="M8" s="56" t="s">
        <v>10</v>
      </c>
      <c r="N8" s="55" t="s">
        <v>16</v>
      </c>
      <c r="O8" s="12" t="s">
        <v>17</v>
      </c>
      <c r="P8" s="54" t="s">
        <v>8</v>
      </c>
      <c r="Q8" s="54" t="s">
        <v>9</v>
      </c>
      <c r="R8" s="13" t="s">
        <v>8</v>
      </c>
      <c r="S8" s="177" t="s">
        <v>20</v>
      </c>
    </row>
    <row r="9" spans="1:19">
      <c r="B9" s="47">
        <v>43405</v>
      </c>
      <c r="C9" s="46">
        <v>19100</v>
      </c>
      <c r="D9" s="45">
        <v>19105</v>
      </c>
      <c r="E9" s="44">
        <f t="shared" ref="E9:E30" si="0">AVERAGE(C9:D9)</f>
        <v>19102.5</v>
      </c>
      <c r="F9" s="46">
        <v>19025</v>
      </c>
      <c r="G9" s="45">
        <v>19075</v>
      </c>
      <c r="H9" s="44">
        <f t="shared" ref="H9:H30" si="1">AVERAGE(F9:G9)</f>
        <v>19050</v>
      </c>
      <c r="I9" s="46">
        <v>18795</v>
      </c>
      <c r="J9" s="45">
        <v>18845</v>
      </c>
      <c r="K9" s="44">
        <f t="shared" ref="K9:K30" si="2">AVERAGE(I9:J9)</f>
        <v>18820</v>
      </c>
      <c r="L9" s="52">
        <v>19105</v>
      </c>
      <c r="M9" s="51">
        <v>1.2910999999999999</v>
      </c>
      <c r="N9" s="53">
        <v>1.1388</v>
      </c>
      <c r="O9" s="50">
        <v>112.86</v>
      </c>
      <c r="P9" s="43">
        <v>14797.46</v>
      </c>
      <c r="Q9" s="43">
        <v>14703.62</v>
      </c>
      <c r="R9" s="49">
        <f t="shared" ref="R9:R30" si="3">L9/N9</f>
        <v>16776.431331225853</v>
      </c>
      <c r="S9" s="48">
        <v>1.2972999999999999</v>
      </c>
    </row>
    <row r="10" spans="1:19">
      <c r="B10" s="47">
        <v>43406</v>
      </c>
      <c r="C10" s="46">
        <v>19150</v>
      </c>
      <c r="D10" s="45">
        <v>19175</v>
      </c>
      <c r="E10" s="44">
        <f t="shared" si="0"/>
        <v>19162.5</v>
      </c>
      <c r="F10" s="46">
        <v>19130</v>
      </c>
      <c r="G10" s="45">
        <v>19180</v>
      </c>
      <c r="H10" s="44">
        <f t="shared" si="1"/>
        <v>19155</v>
      </c>
      <c r="I10" s="46">
        <v>18900</v>
      </c>
      <c r="J10" s="45">
        <v>18950</v>
      </c>
      <c r="K10" s="44">
        <f t="shared" si="2"/>
        <v>18925</v>
      </c>
      <c r="L10" s="52">
        <v>19175</v>
      </c>
      <c r="M10" s="51">
        <v>1.2992999999999999</v>
      </c>
      <c r="N10" s="51">
        <v>1.1417999999999999</v>
      </c>
      <c r="O10" s="50">
        <v>112.97</v>
      </c>
      <c r="P10" s="43">
        <v>14757.95</v>
      </c>
      <c r="Q10" s="43">
        <v>14692.81</v>
      </c>
      <c r="R10" s="49">
        <f t="shared" si="3"/>
        <v>16793.659134699599</v>
      </c>
      <c r="S10" s="48">
        <v>1.3053999999999999</v>
      </c>
    </row>
    <row r="11" spans="1:19">
      <c r="B11" s="47">
        <v>43409</v>
      </c>
      <c r="C11" s="46">
        <v>19070</v>
      </c>
      <c r="D11" s="45">
        <v>19080</v>
      </c>
      <c r="E11" s="44">
        <f t="shared" si="0"/>
        <v>19075</v>
      </c>
      <c r="F11" s="46">
        <v>19050</v>
      </c>
      <c r="G11" s="45">
        <v>19100</v>
      </c>
      <c r="H11" s="44">
        <f t="shared" si="1"/>
        <v>19075</v>
      </c>
      <c r="I11" s="46">
        <v>18820</v>
      </c>
      <c r="J11" s="45">
        <v>18870</v>
      </c>
      <c r="K11" s="44">
        <f t="shared" si="2"/>
        <v>18845</v>
      </c>
      <c r="L11" s="52">
        <v>19080</v>
      </c>
      <c r="M11" s="51">
        <v>1.2978000000000001</v>
      </c>
      <c r="N11" s="51">
        <v>1.1368</v>
      </c>
      <c r="O11" s="50">
        <v>113.33</v>
      </c>
      <c r="P11" s="43">
        <v>14701.8</v>
      </c>
      <c r="Q11" s="43">
        <v>14647.24</v>
      </c>
      <c r="R11" s="49">
        <f t="shared" si="3"/>
        <v>16783.954961294861</v>
      </c>
      <c r="S11" s="48">
        <v>1.304</v>
      </c>
    </row>
    <row r="12" spans="1:19">
      <c r="B12" s="47">
        <v>43410</v>
      </c>
      <c r="C12" s="46">
        <v>19045</v>
      </c>
      <c r="D12" s="45">
        <v>19050</v>
      </c>
      <c r="E12" s="44">
        <f t="shared" si="0"/>
        <v>19047.5</v>
      </c>
      <c r="F12" s="46">
        <v>19050</v>
      </c>
      <c r="G12" s="45">
        <v>19100</v>
      </c>
      <c r="H12" s="44">
        <f t="shared" si="1"/>
        <v>19075</v>
      </c>
      <c r="I12" s="46">
        <v>18825</v>
      </c>
      <c r="J12" s="45">
        <v>18875</v>
      </c>
      <c r="K12" s="44">
        <f t="shared" si="2"/>
        <v>18850</v>
      </c>
      <c r="L12" s="52">
        <v>19050</v>
      </c>
      <c r="M12" s="51">
        <v>1.3073999999999999</v>
      </c>
      <c r="N12" s="51">
        <v>1.1419999999999999</v>
      </c>
      <c r="O12" s="50">
        <v>113.19</v>
      </c>
      <c r="P12" s="43">
        <v>14570.9</v>
      </c>
      <c r="Q12" s="43">
        <v>14537.98</v>
      </c>
      <c r="R12" s="49">
        <f t="shared" si="3"/>
        <v>16681.260945709284</v>
      </c>
      <c r="S12" s="48">
        <v>1.3138000000000001</v>
      </c>
    </row>
    <row r="13" spans="1:19">
      <c r="B13" s="47">
        <v>43411</v>
      </c>
      <c r="C13" s="46">
        <v>19025</v>
      </c>
      <c r="D13" s="45">
        <v>19050</v>
      </c>
      <c r="E13" s="44">
        <f t="shared" si="0"/>
        <v>19037.5</v>
      </c>
      <c r="F13" s="46">
        <v>19010</v>
      </c>
      <c r="G13" s="45">
        <v>19020</v>
      </c>
      <c r="H13" s="44">
        <f t="shared" si="1"/>
        <v>19015</v>
      </c>
      <c r="I13" s="46">
        <v>18765</v>
      </c>
      <c r="J13" s="45">
        <v>18815</v>
      </c>
      <c r="K13" s="44">
        <f t="shared" si="2"/>
        <v>18790</v>
      </c>
      <c r="L13" s="52">
        <v>19050</v>
      </c>
      <c r="M13" s="51">
        <v>1.3150999999999999</v>
      </c>
      <c r="N13" s="51">
        <v>1.149</v>
      </c>
      <c r="O13" s="50">
        <v>113.15</v>
      </c>
      <c r="P13" s="43">
        <v>14485.59</v>
      </c>
      <c r="Q13" s="43">
        <v>14390.56</v>
      </c>
      <c r="R13" s="49">
        <f t="shared" si="3"/>
        <v>16579.634464751958</v>
      </c>
      <c r="S13" s="48">
        <v>1.3217000000000001</v>
      </c>
    </row>
    <row r="14" spans="1:19">
      <c r="B14" s="47">
        <v>43412</v>
      </c>
      <c r="C14" s="46">
        <v>19195</v>
      </c>
      <c r="D14" s="45">
        <v>19200</v>
      </c>
      <c r="E14" s="44">
        <f t="shared" si="0"/>
        <v>19197.5</v>
      </c>
      <c r="F14" s="46">
        <v>19150</v>
      </c>
      <c r="G14" s="45">
        <v>19160</v>
      </c>
      <c r="H14" s="44">
        <f t="shared" si="1"/>
        <v>19155</v>
      </c>
      <c r="I14" s="46">
        <v>18910</v>
      </c>
      <c r="J14" s="45">
        <v>18960</v>
      </c>
      <c r="K14" s="44">
        <f t="shared" si="2"/>
        <v>18935</v>
      </c>
      <c r="L14" s="52">
        <v>19200</v>
      </c>
      <c r="M14" s="51">
        <v>1.3101</v>
      </c>
      <c r="N14" s="51">
        <v>1.1418999999999999</v>
      </c>
      <c r="O14" s="50">
        <v>113.68</v>
      </c>
      <c r="P14" s="43">
        <v>14655.37</v>
      </c>
      <c r="Q14" s="43">
        <v>14552.64</v>
      </c>
      <c r="R14" s="49">
        <f t="shared" si="3"/>
        <v>16814.08179350206</v>
      </c>
      <c r="S14" s="48">
        <v>1.3166</v>
      </c>
    </row>
    <row r="15" spans="1:19">
      <c r="B15" s="47">
        <v>43413</v>
      </c>
      <c r="C15" s="46">
        <v>19290</v>
      </c>
      <c r="D15" s="45">
        <v>19310</v>
      </c>
      <c r="E15" s="44">
        <f t="shared" si="0"/>
        <v>19300</v>
      </c>
      <c r="F15" s="46">
        <v>19250</v>
      </c>
      <c r="G15" s="45">
        <v>19280</v>
      </c>
      <c r="H15" s="44">
        <f t="shared" si="1"/>
        <v>19265</v>
      </c>
      <c r="I15" s="46">
        <v>19030</v>
      </c>
      <c r="J15" s="45">
        <v>19080</v>
      </c>
      <c r="K15" s="44">
        <f t="shared" si="2"/>
        <v>19055</v>
      </c>
      <c r="L15" s="52">
        <v>19310</v>
      </c>
      <c r="M15" s="51">
        <v>1.304</v>
      </c>
      <c r="N15" s="51">
        <v>1.1351</v>
      </c>
      <c r="O15" s="50">
        <v>113.86</v>
      </c>
      <c r="P15" s="43">
        <v>14808.28</v>
      </c>
      <c r="Q15" s="43">
        <v>14713.06</v>
      </c>
      <c r="R15" s="49">
        <f t="shared" si="3"/>
        <v>17011.717029336622</v>
      </c>
      <c r="S15" s="48">
        <v>1.3104</v>
      </c>
    </row>
    <row r="16" spans="1:19">
      <c r="B16" s="47">
        <v>43416</v>
      </c>
      <c r="C16" s="46">
        <v>19280</v>
      </c>
      <c r="D16" s="45">
        <v>19330</v>
      </c>
      <c r="E16" s="44">
        <f t="shared" si="0"/>
        <v>19305</v>
      </c>
      <c r="F16" s="46">
        <v>19250</v>
      </c>
      <c r="G16" s="45">
        <v>19275</v>
      </c>
      <c r="H16" s="44">
        <f t="shared" si="1"/>
        <v>19262.5</v>
      </c>
      <c r="I16" s="46">
        <v>19025</v>
      </c>
      <c r="J16" s="45">
        <v>19075</v>
      </c>
      <c r="K16" s="44">
        <f t="shared" si="2"/>
        <v>19050</v>
      </c>
      <c r="L16" s="52">
        <v>19330</v>
      </c>
      <c r="M16" s="51">
        <v>1.2873000000000001</v>
      </c>
      <c r="N16" s="51">
        <v>1.1273</v>
      </c>
      <c r="O16" s="50">
        <v>113.86</v>
      </c>
      <c r="P16" s="43">
        <v>15015.92</v>
      </c>
      <c r="Q16" s="43">
        <v>14899.13</v>
      </c>
      <c r="R16" s="49">
        <f t="shared" si="3"/>
        <v>17147.165794375942</v>
      </c>
      <c r="S16" s="48">
        <v>1.2937000000000001</v>
      </c>
    </row>
    <row r="17" spans="2:19">
      <c r="B17" s="47">
        <v>43417</v>
      </c>
      <c r="C17" s="46">
        <v>19295</v>
      </c>
      <c r="D17" s="45">
        <v>19300</v>
      </c>
      <c r="E17" s="44">
        <f t="shared" si="0"/>
        <v>19297.5</v>
      </c>
      <c r="F17" s="46">
        <v>19250</v>
      </c>
      <c r="G17" s="45">
        <v>19280</v>
      </c>
      <c r="H17" s="44">
        <f t="shared" si="1"/>
        <v>19265</v>
      </c>
      <c r="I17" s="46">
        <v>19020</v>
      </c>
      <c r="J17" s="45">
        <v>19070</v>
      </c>
      <c r="K17" s="44">
        <f t="shared" si="2"/>
        <v>19045</v>
      </c>
      <c r="L17" s="52">
        <v>19300</v>
      </c>
      <c r="M17" s="51">
        <v>1.2949999999999999</v>
      </c>
      <c r="N17" s="51">
        <v>1.1259999999999999</v>
      </c>
      <c r="O17" s="50">
        <v>113.95</v>
      </c>
      <c r="P17" s="43">
        <v>14903.47</v>
      </c>
      <c r="Q17" s="43">
        <v>14813.68</v>
      </c>
      <c r="R17" s="49">
        <f t="shared" si="3"/>
        <v>17140.319715808171</v>
      </c>
      <c r="S17" s="48">
        <v>1.3015000000000001</v>
      </c>
    </row>
    <row r="18" spans="2:19">
      <c r="B18" s="47">
        <v>43418</v>
      </c>
      <c r="C18" s="46">
        <v>19340</v>
      </c>
      <c r="D18" s="45">
        <v>19345</v>
      </c>
      <c r="E18" s="44">
        <f t="shared" si="0"/>
        <v>19342.5</v>
      </c>
      <c r="F18" s="46">
        <v>19295</v>
      </c>
      <c r="G18" s="45">
        <v>19305</v>
      </c>
      <c r="H18" s="44">
        <f t="shared" si="1"/>
        <v>19300</v>
      </c>
      <c r="I18" s="46">
        <v>19060</v>
      </c>
      <c r="J18" s="45">
        <v>19110</v>
      </c>
      <c r="K18" s="44">
        <f t="shared" si="2"/>
        <v>19085</v>
      </c>
      <c r="L18" s="52">
        <v>19345</v>
      </c>
      <c r="M18" s="51">
        <v>1.2975000000000001</v>
      </c>
      <c r="N18" s="51">
        <v>1.1283000000000001</v>
      </c>
      <c r="O18" s="50">
        <v>113.87</v>
      </c>
      <c r="P18" s="43">
        <v>14909.44</v>
      </c>
      <c r="Q18" s="43">
        <v>14802.18</v>
      </c>
      <c r="R18" s="49">
        <f t="shared" si="3"/>
        <v>17145.262784720373</v>
      </c>
      <c r="S18" s="48">
        <v>1.3042</v>
      </c>
    </row>
    <row r="19" spans="2:19">
      <c r="B19" s="47">
        <v>43419</v>
      </c>
      <c r="C19" s="46">
        <v>19425</v>
      </c>
      <c r="D19" s="45">
        <v>19475</v>
      </c>
      <c r="E19" s="44">
        <f t="shared" si="0"/>
        <v>19450</v>
      </c>
      <c r="F19" s="46">
        <v>19375</v>
      </c>
      <c r="G19" s="45">
        <v>19425</v>
      </c>
      <c r="H19" s="44">
        <f t="shared" si="1"/>
        <v>19400</v>
      </c>
      <c r="I19" s="46">
        <v>19150</v>
      </c>
      <c r="J19" s="45">
        <v>19200</v>
      </c>
      <c r="K19" s="44">
        <f t="shared" si="2"/>
        <v>19175</v>
      </c>
      <c r="L19" s="52">
        <v>19475</v>
      </c>
      <c r="M19" s="51">
        <v>1.2777000000000001</v>
      </c>
      <c r="N19" s="51">
        <v>1.1308</v>
      </c>
      <c r="O19" s="50">
        <v>113.41</v>
      </c>
      <c r="P19" s="43">
        <v>15242.23</v>
      </c>
      <c r="Q19" s="43">
        <v>15128.5</v>
      </c>
      <c r="R19" s="49">
        <f t="shared" si="3"/>
        <v>17222.320481075345</v>
      </c>
      <c r="S19" s="48">
        <v>1.284</v>
      </c>
    </row>
    <row r="20" spans="2:19">
      <c r="B20" s="47">
        <v>43420</v>
      </c>
      <c r="C20" s="46">
        <v>19425</v>
      </c>
      <c r="D20" s="45">
        <v>19450</v>
      </c>
      <c r="E20" s="44">
        <f t="shared" si="0"/>
        <v>19437.5</v>
      </c>
      <c r="F20" s="46">
        <v>19355</v>
      </c>
      <c r="G20" s="45">
        <v>19365</v>
      </c>
      <c r="H20" s="44">
        <f t="shared" si="1"/>
        <v>19360</v>
      </c>
      <c r="I20" s="46">
        <v>19115</v>
      </c>
      <c r="J20" s="45">
        <v>19165</v>
      </c>
      <c r="K20" s="44">
        <f t="shared" si="2"/>
        <v>19140</v>
      </c>
      <c r="L20" s="52">
        <v>19450</v>
      </c>
      <c r="M20" s="51">
        <v>1.2843</v>
      </c>
      <c r="N20" s="51">
        <v>1.1337999999999999</v>
      </c>
      <c r="O20" s="50">
        <v>113.2</v>
      </c>
      <c r="P20" s="43">
        <v>15144.44</v>
      </c>
      <c r="Q20" s="43">
        <v>15004.65</v>
      </c>
      <c r="R20" s="49">
        <f t="shared" si="3"/>
        <v>17154.701005468338</v>
      </c>
      <c r="S20" s="48">
        <v>1.2906</v>
      </c>
    </row>
    <row r="21" spans="2:19">
      <c r="B21" s="47">
        <v>43423</v>
      </c>
      <c r="C21" s="46">
        <v>19450</v>
      </c>
      <c r="D21" s="45">
        <v>19460</v>
      </c>
      <c r="E21" s="44">
        <f t="shared" si="0"/>
        <v>19455</v>
      </c>
      <c r="F21" s="46">
        <v>19515</v>
      </c>
      <c r="G21" s="45">
        <v>19520</v>
      </c>
      <c r="H21" s="44">
        <f t="shared" si="1"/>
        <v>19517.5</v>
      </c>
      <c r="I21" s="46">
        <v>19275</v>
      </c>
      <c r="J21" s="45">
        <v>19325</v>
      </c>
      <c r="K21" s="44">
        <f t="shared" si="2"/>
        <v>19300</v>
      </c>
      <c r="L21" s="52">
        <v>19460</v>
      </c>
      <c r="M21" s="51">
        <v>1.2831999999999999</v>
      </c>
      <c r="N21" s="51">
        <v>1.1422000000000001</v>
      </c>
      <c r="O21" s="50">
        <v>112.79</v>
      </c>
      <c r="P21" s="43">
        <v>15165.21</v>
      </c>
      <c r="Q21" s="43">
        <v>15140</v>
      </c>
      <c r="R21" s="49">
        <f t="shared" si="3"/>
        <v>17037.296445456137</v>
      </c>
      <c r="S21" s="48">
        <v>1.2892999999999999</v>
      </c>
    </row>
    <row r="22" spans="2:19">
      <c r="B22" s="47">
        <v>43424</v>
      </c>
      <c r="C22" s="46">
        <v>19595</v>
      </c>
      <c r="D22" s="45">
        <v>19600</v>
      </c>
      <c r="E22" s="44">
        <f t="shared" si="0"/>
        <v>19597.5</v>
      </c>
      <c r="F22" s="46">
        <v>19580</v>
      </c>
      <c r="G22" s="45">
        <v>19585</v>
      </c>
      <c r="H22" s="44">
        <f t="shared" si="1"/>
        <v>19582.5</v>
      </c>
      <c r="I22" s="46">
        <v>19340</v>
      </c>
      <c r="J22" s="45">
        <v>19390</v>
      </c>
      <c r="K22" s="44">
        <f t="shared" si="2"/>
        <v>19365</v>
      </c>
      <c r="L22" s="52">
        <v>19600</v>
      </c>
      <c r="M22" s="51">
        <v>1.2841</v>
      </c>
      <c r="N22" s="51">
        <v>1.1417999999999999</v>
      </c>
      <c r="O22" s="50">
        <v>112.35</v>
      </c>
      <c r="P22" s="43">
        <v>15263.61</v>
      </c>
      <c r="Q22" s="43">
        <v>15178.64</v>
      </c>
      <c r="R22" s="49">
        <f t="shared" si="3"/>
        <v>17165.87843755474</v>
      </c>
      <c r="S22" s="48">
        <v>1.2903</v>
      </c>
    </row>
    <row r="23" spans="2:19">
      <c r="B23" s="47">
        <v>43425</v>
      </c>
      <c r="C23" s="46">
        <v>19475</v>
      </c>
      <c r="D23" s="45">
        <v>19500</v>
      </c>
      <c r="E23" s="44">
        <f t="shared" si="0"/>
        <v>19487.5</v>
      </c>
      <c r="F23" s="46">
        <v>19470</v>
      </c>
      <c r="G23" s="45">
        <v>19475</v>
      </c>
      <c r="H23" s="44">
        <f t="shared" si="1"/>
        <v>19472.5</v>
      </c>
      <c r="I23" s="46">
        <v>19235</v>
      </c>
      <c r="J23" s="45">
        <v>19285</v>
      </c>
      <c r="K23" s="44">
        <f t="shared" si="2"/>
        <v>19260</v>
      </c>
      <c r="L23" s="52">
        <v>19500</v>
      </c>
      <c r="M23" s="51">
        <v>1.2809999999999999</v>
      </c>
      <c r="N23" s="51">
        <v>1.1411</v>
      </c>
      <c r="O23" s="50">
        <v>113.06</v>
      </c>
      <c r="P23" s="43">
        <v>15222.48</v>
      </c>
      <c r="Q23" s="43">
        <v>15128.56</v>
      </c>
      <c r="R23" s="49">
        <f t="shared" si="3"/>
        <v>17088.773990009639</v>
      </c>
      <c r="S23" s="48">
        <v>1.2873000000000001</v>
      </c>
    </row>
    <row r="24" spans="2:19">
      <c r="B24" s="47">
        <v>43426</v>
      </c>
      <c r="C24" s="46">
        <v>19470</v>
      </c>
      <c r="D24" s="45">
        <v>19475</v>
      </c>
      <c r="E24" s="44">
        <f t="shared" si="0"/>
        <v>19472.5</v>
      </c>
      <c r="F24" s="46">
        <v>19400</v>
      </c>
      <c r="G24" s="45">
        <v>19450</v>
      </c>
      <c r="H24" s="44">
        <f t="shared" si="1"/>
        <v>19425</v>
      </c>
      <c r="I24" s="46">
        <v>19185</v>
      </c>
      <c r="J24" s="45">
        <v>19235</v>
      </c>
      <c r="K24" s="44">
        <f t="shared" si="2"/>
        <v>19210</v>
      </c>
      <c r="L24" s="52">
        <v>19475</v>
      </c>
      <c r="M24" s="51">
        <v>1.2883</v>
      </c>
      <c r="N24" s="51">
        <v>1.1406000000000001</v>
      </c>
      <c r="O24" s="50">
        <v>112.96</v>
      </c>
      <c r="P24" s="43">
        <v>15116.82</v>
      </c>
      <c r="Q24" s="43">
        <v>15025.11</v>
      </c>
      <c r="R24" s="49">
        <f t="shared" si="3"/>
        <v>17074.346834999124</v>
      </c>
      <c r="S24" s="48">
        <v>1.2945</v>
      </c>
    </row>
    <row r="25" spans="2:19">
      <c r="B25" s="47">
        <v>43427</v>
      </c>
      <c r="C25" s="46">
        <v>19100</v>
      </c>
      <c r="D25" s="45">
        <v>19125</v>
      </c>
      <c r="E25" s="44">
        <f t="shared" si="0"/>
        <v>19112.5</v>
      </c>
      <c r="F25" s="46">
        <v>19075</v>
      </c>
      <c r="G25" s="45">
        <v>19100</v>
      </c>
      <c r="H25" s="44">
        <f t="shared" si="1"/>
        <v>19087.5</v>
      </c>
      <c r="I25" s="46">
        <v>18850</v>
      </c>
      <c r="J25" s="45">
        <v>18900</v>
      </c>
      <c r="K25" s="44">
        <f t="shared" si="2"/>
        <v>18875</v>
      </c>
      <c r="L25" s="52">
        <v>19125</v>
      </c>
      <c r="M25" s="51">
        <v>1.2826</v>
      </c>
      <c r="N25" s="51">
        <v>1.135</v>
      </c>
      <c r="O25" s="50">
        <v>112.85</v>
      </c>
      <c r="P25" s="43">
        <v>14911.12</v>
      </c>
      <c r="Q25" s="43">
        <v>14821.14</v>
      </c>
      <c r="R25" s="49">
        <f t="shared" si="3"/>
        <v>16850.22026431718</v>
      </c>
      <c r="S25" s="48">
        <v>1.2887</v>
      </c>
    </row>
    <row r="26" spans="2:19">
      <c r="B26" s="47">
        <v>43430</v>
      </c>
      <c r="C26" s="46">
        <v>18750</v>
      </c>
      <c r="D26" s="45">
        <v>18755</v>
      </c>
      <c r="E26" s="44">
        <f t="shared" si="0"/>
        <v>18752.5</v>
      </c>
      <c r="F26" s="46">
        <v>18750</v>
      </c>
      <c r="G26" s="45">
        <v>18775</v>
      </c>
      <c r="H26" s="44">
        <f t="shared" si="1"/>
        <v>18762.5</v>
      </c>
      <c r="I26" s="46">
        <v>18525</v>
      </c>
      <c r="J26" s="45">
        <v>18575</v>
      </c>
      <c r="K26" s="44">
        <f t="shared" si="2"/>
        <v>18550</v>
      </c>
      <c r="L26" s="52">
        <v>18755</v>
      </c>
      <c r="M26" s="51">
        <v>1.2847</v>
      </c>
      <c r="N26" s="51">
        <v>1.1355999999999999</v>
      </c>
      <c r="O26" s="50">
        <v>113.24</v>
      </c>
      <c r="P26" s="43">
        <v>14598.74</v>
      </c>
      <c r="Q26" s="43">
        <v>14545.24</v>
      </c>
      <c r="R26" s="49">
        <f t="shared" si="3"/>
        <v>16515.498414934838</v>
      </c>
      <c r="S26" s="48">
        <v>1.2907999999999999</v>
      </c>
    </row>
    <row r="27" spans="2:19">
      <c r="B27" s="47">
        <v>43431</v>
      </c>
      <c r="C27" s="46">
        <v>18700</v>
      </c>
      <c r="D27" s="45">
        <v>18750</v>
      </c>
      <c r="E27" s="44">
        <f t="shared" si="0"/>
        <v>18725</v>
      </c>
      <c r="F27" s="46">
        <v>18700</v>
      </c>
      <c r="G27" s="45">
        <v>18750</v>
      </c>
      <c r="H27" s="44">
        <f t="shared" si="1"/>
        <v>18725</v>
      </c>
      <c r="I27" s="46">
        <v>18490</v>
      </c>
      <c r="J27" s="45">
        <v>18540</v>
      </c>
      <c r="K27" s="44">
        <f t="shared" si="2"/>
        <v>18515</v>
      </c>
      <c r="L27" s="52">
        <v>18750</v>
      </c>
      <c r="M27" s="51">
        <v>1.2756000000000001</v>
      </c>
      <c r="N27" s="51">
        <v>1.1327</v>
      </c>
      <c r="O27" s="50">
        <v>113.59</v>
      </c>
      <c r="P27" s="43">
        <v>14698.97</v>
      </c>
      <c r="Q27" s="43">
        <v>14630.15</v>
      </c>
      <c r="R27" s="49">
        <f t="shared" si="3"/>
        <v>16553.368058620992</v>
      </c>
      <c r="S27" s="48">
        <v>1.2816000000000001</v>
      </c>
    </row>
    <row r="28" spans="2:19">
      <c r="B28" s="47">
        <v>43432</v>
      </c>
      <c r="C28" s="46">
        <v>18400</v>
      </c>
      <c r="D28" s="45">
        <v>18425</v>
      </c>
      <c r="E28" s="44">
        <f t="shared" si="0"/>
        <v>18412.5</v>
      </c>
      <c r="F28" s="46">
        <v>18350</v>
      </c>
      <c r="G28" s="45">
        <v>18400</v>
      </c>
      <c r="H28" s="44">
        <f t="shared" si="1"/>
        <v>18375</v>
      </c>
      <c r="I28" s="46">
        <v>18140</v>
      </c>
      <c r="J28" s="45">
        <v>18190</v>
      </c>
      <c r="K28" s="44">
        <f t="shared" si="2"/>
        <v>18165</v>
      </c>
      <c r="L28" s="52">
        <v>18425</v>
      </c>
      <c r="M28" s="51">
        <v>1.2791999999999999</v>
      </c>
      <c r="N28" s="51">
        <v>1.1289</v>
      </c>
      <c r="O28" s="50">
        <v>113.82</v>
      </c>
      <c r="P28" s="43">
        <v>14403.53</v>
      </c>
      <c r="Q28" s="43">
        <v>14317.95</v>
      </c>
      <c r="R28" s="49">
        <f t="shared" si="3"/>
        <v>16321.197626007617</v>
      </c>
      <c r="S28" s="48">
        <v>1.2850999999999999</v>
      </c>
    </row>
    <row r="29" spans="2:19">
      <c r="B29" s="47">
        <v>43433</v>
      </c>
      <c r="C29" s="46">
        <v>18575</v>
      </c>
      <c r="D29" s="45">
        <v>18580</v>
      </c>
      <c r="E29" s="44">
        <f t="shared" si="0"/>
        <v>18577.5</v>
      </c>
      <c r="F29" s="46">
        <v>18550</v>
      </c>
      <c r="G29" s="45">
        <v>18560</v>
      </c>
      <c r="H29" s="44">
        <f t="shared" si="1"/>
        <v>18555</v>
      </c>
      <c r="I29" s="46">
        <v>18310</v>
      </c>
      <c r="J29" s="45">
        <v>18360</v>
      </c>
      <c r="K29" s="44">
        <f t="shared" si="2"/>
        <v>18335</v>
      </c>
      <c r="L29" s="52">
        <v>18580</v>
      </c>
      <c r="M29" s="51">
        <v>1.2775000000000001</v>
      </c>
      <c r="N29" s="51">
        <v>1.1387</v>
      </c>
      <c r="O29" s="50">
        <v>113.27</v>
      </c>
      <c r="P29" s="43">
        <v>14544.03</v>
      </c>
      <c r="Q29" s="43">
        <v>14460.46</v>
      </c>
      <c r="R29" s="49">
        <f t="shared" si="3"/>
        <v>16316.852551154825</v>
      </c>
      <c r="S29" s="48">
        <v>1.2835000000000001</v>
      </c>
    </row>
    <row r="30" spans="2:19">
      <c r="B30" s="47">
        <v>43434</v>
      </c>
      <c r="C30" s="46">
        <v>18500</v>
      </c>
      <c r="D30" s="45">
        <v>18525</v>
      </c>
      <c r="E30" s="44">
        <f t="shared" si="0"/>
        <v>18512.5</v>
      </c>
      <c r="F30" s="46">
        <v>18500</v>
      </c>
      <c r="G30" s="45">
        <v>18525</v>
      </c>
      <c r="H30" s="44">
        <f t="shared" si="1"/>
        <v>18512.5</v>
      </c>
      <c r="I30" s="46">
        <v>18250</v>
      </c>
      <c r="J30" s="45">
        <v>18300</v>
      </c>
      <c r="K30" s="44">
        <f t="shared" si="2"/>
        <v>18275</v>
      </c>
      <c r="L30" s="52">
        <v>18525</v>
      </c>
      <c r="M30" s="51">
        <v>1.2757000000000001</v>
      </c>
      <c r="N30" s="51">
        <v>1.1366000000000001</v>
      </c>
      <c r="O30" s="50">
        <v>113.54</v>
      </c>
      <c r="P30" s="43">
        <v>14521.44</v>
      </c>
      <c r="Q30" s="43">
        <v>14452.33</v>
      </c>
      <c r="R30" s="49">
        <f t="shared" si="3"/>
        <v>16298.609889143057</v>
      </c>
      <c r="S30" s="48">
        <v>1.2818000000000001</v>
      </c>
    </row>
    <row r="31" spans="2:19" s="10" customFormat="1">
      <c r="B31" s="42" t="s">
        <v>11</v>
      </c>
      <c r="C31" s="41">
        <f>ROUND(AVERAGE(C9:C30),2)</f>
        <v>19120.68</v>
      </c>
      <c r="D31" s="40">
        <f>ROUND(AVERAGE(D9:D30),2)</f>
        <v>19139.32</v>
      </c>
      <c r="E31" s="39">
        <f>ROUND(AVERAGE(C31:D31),2)</f>
        <v>19130</v>
      </c>
      <c r="F31" s="41">
        <f>ROUND(AVERAGE(F9:F30),2)</f>
        <v>19094.55</v>
      </c>
      <c r="G31" s="40">
        <f>ROUND(AVERAGE(G9:G30),2)</f>
        <v>19122.95</v>
      </c>
      <c r="H31" s="39">
        <f>ROUND(AVERAGE(F31:G31),2)</f>
        <v>19108.75</v>
      </c>
      <c r="I31" s="41">
        <f>ROUND(AVERAGE(I9:I30),2)</f>
        <v>18864.32</v>
      </c>
      <c r="J31" s="40">
        <f>ROUND(AVERAGE(J9:J30),2)</f>
        <v>18914.32</v>
      </c>
      <c r="K31" s="39">
        <f>ROUND(AVERAGE(I31:J31),2)</f>
        <v>18889.32</v>
      </c>
      <c r="L31" s="38">
        <f>ROUND(AVERAGE(L9:L30),2)</f>
        <v>19139.32</v>
      </c>
      <c r="M31" s="37">
        <f>ROUND(AVERAGE(M9:M30),4)</f>
        <v>1.2899</v>
      </c>
      <c r="N31" s="36">
        <f>ROUND(AVERAGE(N9:N30),4)</f>
        <v>1.1366000000000001</v>
      </c>
      <c r="O31" s="175">
        <f>ROUND(AVERAGE(O9:O30),2)</f>
        <v>113.31</v>
      </c>
      <c r="P31" s="35">
        <f>AVERAGE(P9:P30)</f>
        <v>14838.127272727275</v>
      </c>
      <c r="Q31" s="35">
        <f>AVERAGE(Q9:Q30)</f>
        <v>14753.892272727275</v>
      </c>
      <c r="R31" s="35">
        <f>AVERAGE(R9:R30)</f>
        <v>16839.661452462118</v>
      </c>
      <c r="S31" s="34">
        <f>AVERAGE(S9:S30)</f>
        <v>1.2961863636363637</v>
      </c>
    </row>
    <row r="32" spans="2:19" s="5" customFormat="1">
      <c r="B32" s="33" t="s">
        <v>12</v>
      </c>
      <c r="C32" s="32">
        <f t="shared" ref="C32:S32" si="4">MAX(C9:C30)</f>
        <v>19595</v>
      </c>
      <c r="D32" s="31">
        <f t="shared" si="4"/>
        <v>19600</v>
      </c>
      <c r="E32" s="30">
        <f t="shared" si="4"/>
        <v>19597.5</v>
      </c>
      <c r="F32" s="32">
        <f t="shared" si="4"/>
        <v>19580</v>
      </c>
      <c r="G32" s="31">
        <f t="shared" si="4"/>
        <v>19585</v>
      </c>
      <c r="H32" s="30">
        <f t="shared" si="4"/>
        <v>19582.5</v>
      </c>
      <c r="I32" s="32">
        <f t="shared" si="4"/>
        <v>19340</v>
      </c>
      <c r="J32" s="31">
        <f t="shared" si="4"/>
        <v>19390</v>
      </c>
      <c r="K32" s="30">
        <f t="shared" si="4"/>
        <v>19365</v>
      </c>
      <c r="L32" s="29">
        <f t="shared" si="4"/>
        <v>19600</v>
      </c>
      <c r="M32" s="28">
        <f t="shared" si="4"/>
        <v>1.3150999999999999</v>
      </c>
      <c r="N32" s="27">
        <f t="shared" si="4"/>
        <v>1.149</v>
      </c>
      <c r="O32" s="26">
        <f t="shared" si="4"/>
        <v>113.95</v>
      </c>
      <c r="P32" s="25">
        <f t="shared" si="4"/>
        <v>15263.61</v>
      </c>
      <c r="Q32" s="25">
        <f t="shared" si="4"/>
        <v>15178.64</v>
      </c>
      <c r="R32" s="25">
        <f t="shared" si="4"/>
        <v>17222.320481075345</v>
      </c>
      <c r="S32" s="24">
        <f t="shared" si="4"/>
        <v>1.3217000000000001</v>
      </c>
    </row>
    <row r="33" spans="2:19" s="5" customFormat="1" ht="13.5" thickBot="1">
      <c r="B33" s="23" t="s">
        <v>13</v>
      </c>
      <c r="C33" s="22">
        <f t="shared" ref="C33:S33" si="5">MIN(C9:C30)</f>
        <v>18400</v>
      </c>
      <c r="D33" s="21">
        <f t="shared" si="5"/>
        <v>18425</v>
      </c>
      <c r="E33" s="20">
        <f t="shared" si="5"/>
        <v>18412.5</v>
      </c>
      <c r="F33" s="22">
        <f t="shared" si="5"/>
        <v>18350</v>
      </c>
      <c r="G33" s="21">
        <f t="shared" si="5"/>
        <v>18400</v>
      </c>
      <c r="H33" s="20">
        <f t="shared" si="5"/>
        <v>18375</v>
      </c>
      <c r="I33" s="22">
        <f t="shared" si="5"/>
        <v>18140</v>
      </c>
      <c r="J33" s="21">
        <f t="shared" si="5"/>
        <v>18190</v>
      </c>
      <c r="K33" s="20">
        <f t="shared" si="5"/>
        <v>18165</v>
      </c>
      <c r="L33" s="19">
        <f t="shared" si="5"/>
        <v>18425</v>
      </c>
      <c r="M33" s="18">
        <f t="shared" si="5"/>
        <v>1.2756000000000001</v>
      </c>
      <c r="N33" s="17">
        <f t="shared" si="5"/>
        <v>1.1259999999999999</v>
      </c>
      <c r="O33" s="16">
        <f t="shared" si="5"/>
        <v>112.35</v>
      </c>
      <c r="P33" s="15">
        <f t="shared" si="5"/>
        <v>14403.53</v>
      </c>
      <c r="Q33" s="15">
        <f t="shared" si="5"/>
        <v>14317.95</v>
      </c>
      <c r="R33" s="15">
        <f t="shared" si="5"/>
        <v>16298.609889143057</v>
      </c>
      <c r="S33" s="14">
        <f t="shared" si="5"/>
        <v>1.2816000000000001</v>
      </c>
    </row>
    <row r="35" spans="2:19">
      <c r="B35" s="7" t="s">
        <v>14</v>
      </c>
      <c r="C35" s="9"/>
      <c r="D35" s="9"/>
      <c r="E35" s="8"/>
      <c r="F35" s="9"/>
      <c r="G35" s="9"/>
      <c r="H35" s="8"/>
      <c r="I35" s="9"/>
      <c r="J35" s="9"/>
      <c r="K35" s="8"/>
      <c r="L35" s="9"/>
      <c r="M35" s="9"/>
      <c r="N35" s="8"/>
    </row>
    <row r="36" spans="2:19">
      <c r="B36" s="7" t="s">
        <v>15</v>
      </c>
      <c r="C36" s="9"/>
      <c r="D36" s="9"/>
      <c r="E36" s="8"/>
      <c r="F36" s="9"/>
      <c r="G36" s="9"/>
      <c r="H36" s="8"/>
      <c r="I36" s="9"/>
      <c r="J36" s="9"/>
      <c r="K36" s="8"/>
      <c r="L36" s="9"/>
      <c r="M36" s="9"/>
      <c r="N36" s="8"/>
    </row>
  </sheetData>
  <mergeCells count="7">
    <mergeCell ref="P7:Q7"/>
    <mergeCell ref="S7:S8"/>
    <mergeCell ref="C7:E7"/>
    <mergeCell ref="F7:H7"/>
    <mergeCell ref="I7:K7"/>
    <mergeCell ref="L7:L8"/>
    <mergeCell ref="M7:O7"/>
  </mergeCells>
  <phoneticPr fontId="7" type="noConversion"/>
  <printOptions horizontalCentered="1" verticalCentered="1" gridLines="1" gridLinesSet="0"/>
  <pageMargins left="0.19685039370078741" right="0.19685039370078741" top="0.98425196850393704" bottom="0.98425196850393704" header="0.51181102362204722" footer="0.51181102362204722"/>
  <pageSetup paperSize="9" scale="96" orientation="landscape" horizontalDpi="204" verticalDpi="196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36"/>
  <sheetViews>
    <sheetView workbookViewId="0">
      <pane ySplit="8" topLeftCell="A9" activePane="bottomLeft" state="frozen"/>
      <selection activeCell="C46" sqref="C46"/>
      <selection pane="bottomLeft"/>
    </sheetView>
  </sheetViews>
  <sheetFormatPr defaultRowHeight="12.75"/>
  <cols>
    <col min="2" max="2" width="9.7109375" bestFit="1" customWidth="1"/>
    <col min="3" max="3" width="12.42578125" style="4" bestFit="1" customWidth="1"/>
    <col min="4" max="4" width="12" style="4" bestFit="1" customWidth="1"/>
    <col min="5" max="5" width="9.42578125" bestFit="1" customWidth="1"/>
    <col min="6" max="7" width="10.7109375" style="4" customWidth="1"/>
    <col min="8" max="8" width="10.7109375" customWidth="1"/>
    <col min="9" max="10" width="10.7109375" style="4" customWidth="1"/>
    <col min="11" max="11" width="10.7109375" customWidth="1"/>
    <col min="12" max="13" width="10.7109375" style="4" customWidth="1"/>
    <col min="14" max="14" width="10.7109375" customWidth="1"/>
    <col min="15" max="16" width="10.7109375" style="4" customWidth="1"/>
    <col min="17" max="17" width="10.7109375" customWidth="1"/>
    <col min="18" max="18" width="12.5703125" style="4" bestFit="1" customWidth="1"/>
    <col min="19" max="19" width="10" style="4" bestFit="1" customWidth="1"/>
    <col min="20" max="20" width="14.140625" bestFit="1" customWidth="1"/>
    <col min="21" max="21" width="12.5703125" style="4" bestFit="1" customWidth="1"/>
    <col min="22" max="22" width="10.5703125" bestFit="1" customWidth="1"/>
    <col min="23" max="23" width="11.28515625" bestFit="1" customWidth="1"/>
    <col min="24" max="24" width="14.140625" bestFit="1" customWidth="1"/>
    <col min="25" max="25" width="10.5703125" bestFit="1" customWidth="1"/>
  </cols>
  <sheetData>
    <row r="3" spans="1:25" ht="15.75">
      <c r="B3" s="6" t="s">
        <v>19</v>
      </c>
    </row>
    <row r="4" spans="1:25">
      <c r="B4" s="61" t="s">
        <v>25</v>
      </c>
    </row>
    <row r="6" spans="1:25" ht="13.5" thickBot="1">
      <c r="B6" s="1">
        <v>43405</v>
      </c>
    </row>
    <row r="7" spans="1:25" ht="13.5" thickBot="1">
      <c r="B7" s="60"/>
      <c r="C7" s="183" t="s">
        <v>0</v>
      </c>
      <c r="D7" s="184"/>
      <c r="E7" s="185"/>
      <c r="F7" s="183" t="s">
        <v>2</v>
      </c>
      <c r="G7" s="184"/>
      <c r="H7" s="185"/>
      <c r="I7" s="186" t="s">
        <v>24</v>
      </c>
      <c r="J7" s="187"/>
      <c r="K7" s="188"/>
      <c r="L7" s="186" t="s">
        <v>23</v>
      </c>
      <c r="M7" s="187"/>
      <c r="N7" s="188"/>
      <c r="O7" s="186" t="s">
        <v>22</v>
      </c>
      <c r="P7" s="187"/>
      <c r="Q7" s="188"/>
      <c r="R7" s="176" t="s">
        <v>4</v>
      </c>
      <c r="S7" s="178" t="s">
        <v>21</v>
      </c>
      <c r="T7" s="179"/>
      <c r="U7" s="180"/>
      <c r="V7" s="181" t="s">
        <v>5</v>
      </c>
      <c r="W7" s="182"/>
      <c r="X7" s="11" t="s">
        <v>18</v>
      </c>
      <c r="Y7" s="176" t="s">
        <v>20</v>
      </c>
    </row>
    <row r="8" spans="1:25" ht="13.5" thickBot="1">
      <c r="A8" s="3"/>
      <c r="B8" s="59"/>
      <c r="C8" s="57" t="s">
        <v>6</v>
      </c>
      <c r="D8" s="57" t="s">
        <v>7</v>
      </c>
      <c r="E8" s="58" t="s">
        <v>1</v>
      </c>
      <c r="F8" s="57" t="s">
        <v>6</v>
      </c>
      <c r="G8" s="57" t="s">
        <v>7</v>
      </c>
      <c r="H8" s="58" t="s">
        <v>1</v>
      </c>
      <c r="I8" s="57" t="s">
        <v>6</v>
      </c>
      <c r="J8" s="57" t="s">
        <v>7</v>
      </c>
      <c r="K8" s="58" t="s">
        <v>1</v>
      </c>
      <c r="L8" s="57" t="s">
        <v>6</v>
      </c>
      <c r="M8" s="57" t="s">
        <v>7</v>
      </c>
      <c r="N8" s="58" t="s">
        <v>1</v>
      </c>
      <c r="O8" s="57" t="s">
        <v>6</v>
      </c>
      <c r="P8" s="57" t="s">
        <v>7</v>
      </c>
      <c r="Q8" s="58" t="s">
        <v>1</v>
      </c>
      <c r="R8" s="177"/>
      <c r="S8" s="56" t="s">
        <v>10</v>
      </c>
      <c r="T8" s="55" t="s">
        <v>16</v>
      </c>
      <c r="U8" s="12" t="s">
        <v>17</v>
      </c>
      <c r="V8" s="54" t="s">
        <v>8</v>
      </c>
      <c r="W8" s="54" t="s">
        <v>9</v>
      </c>
      <c r="X8" s="13" t="s">
        <v>8</v>
      </c>
      <c r="Y8" s="177" t="s">
        <v>20</v>
      </c>
    </row>
    <row r="9" spans="1:25">
      <c r="B9" s="47">
        <v>43405</v>
      </c>
      <c r="C9" s="46">
        <v>11550</v>
      </c>
      <c r="D9" s="45">
        <v>11555</v>
      </c>
      <c r="E9" s="44">
        <f t="shared" ref="E9:E30" si="0">AVERAGE(C9:D9)</f>
        <v>11552.5</v>
      </c>
      <c r="F9" s="46">
        <v>11630</v>
      </c>
      <c r="G9" s="45">
        <v>11635</v>
      </c>
      <c r="H9" s="44">
        <f t="shared" ref="H9:H30" si="1">AVERAGE(F9:G9)</f>
        <v>11632.5</v>
      </c>
      <c r="I9" s="46">
        <v>11850</v>
      </c>
      <c r="J9" s="45">
        <v>11900</v>
      </c>
      <c r="K9" s="44">
        <f t="shared" ref="K9:K30" si="2">AVERAGE(I9:J9)</f>
        <v>11875</v>
      </c>
      <c r="L9" s="46">
        <v>12050</v>
      </c>
      <c r="M9" s="45">
        <v>12100</v>
      </c>
      <c r="N9" s="44">
        <f t="shared" ref="N9:N30" si="3">AVERAGE(L9:M9)</f>
        <v>12075</v>
      </c>
      <c r="O9" s="46">
        <v>12245</v>
      </c>
      <c r="P9" s="45">
        <v>12295</v>
      </c>
      <c r="Q9" s="44">
        <f t="shared" ref="Q9:Q30" si="4">AVERAGE(O9:P9)</f>
        <v>12270</v>
      </c>
      <c r="R9" s="52">
        <v>11555</v>
      </c>
      <c r="S9" s="51">
        <v>1.2910999999999999</v>
      </c>
      <c r="T9" s="53">
        <v>1.1388</v>
      </c>
      <c r="U9" s="50">
        <v>112.86</v>
      </c>
      <c r="V9" s="43">
        <v>8949.73</v>
      </c>
      <c r="W9" s="43">
        <v>8968.6299999999992</v>
      </c>
      <c r="X9" s="49">
        <f t="shared" ref="X9:X30" si="5">R9/T9</f>
        <v>10146.645591851071</v>
      </c>
      <c r="Y9" s="48">
        <v>1.2972999999999999</v>
      </c>
    </row>
    <row r="10" spans="1:25">
      <c r="B10" s="47">
        <v>43406</v>
      </c>
      <c r="C10" s="46">
        <v>11960</v>
      </c>
      <c r="D10" s="45">
        <v>11980</v>
      </c>
      <c r="E10" s="44">
        <f t="shared" si="0"/>
        <v>11970</v>
      </c>
      <c r="F10" s="46">
        <v>12030</v>
      </c>
      <c r="G10" s="45">
        <v>12040</v>
      </c>
      <c r="H10" s="44">
        <f t="shared" si="1"/>
        <v>12035</v>
      </c>
      <c r="I10" s="46">
        <v>12240</v>
      </c>
      <c r="J10" s="45">
        <v>12290</v>
      </c>
      <c r="K10" s="44">
        <f t="shared" si="2"/>
        <v>12265</v>
      </c>
      <c r="L10" s="46">
        <v>12430</v>
      </c>
      <c r="M10" s="45">
        <v>12480</v>
      </c>
      <c r="N10" s="44">
        <f t="shared" si="3"/>
        <v>12455</v>
      </c>
      <c r="O10" s="46">
        <v>12615</v>
      </c>
      <c r="P10" s="45">
        <v>12665</v>
      </c>
      <c r="Q10" s="44">
        <f t="shared" si="4"/>
        <v>12640</v>
      </c>
      <c r="R10" s="52">
        <v>11980</v>
      </c>
      <c r="S10" s="51">
        <v>1.2992999999999999</v>
      </c>
      <c r="T10" s="51">
        <v>1.1417999999999999</v>
      </c>
      <c r="U10" s="50">
        <v>112.97</v>
      </c>
      <c r="V10" s="43">
        <v>9220.35</v>
      </c>
      <c r="W10" s="43">
        <v>9223.23</v>
      </c>
      <c r="X10" s="49">
        <f t="shared" si="5"/>
        <v>10492.205289893152</v>
      </c>
      <c r="Y10" s="48">
        <v>1.3053999999999999</v>
      </c>
    </row>
    <row r="11" spans="1:25">
      <c r="B11" s="47">
        <v>43409</v>
      </c>
      <c r="C11" s="46">
        <v>11670</v>
      </c>
      <c r="D11" s="45">
        <v>11680</v>
      </c>
      <c r="E11" s="44">
        <f t="shared" si="0"/>
        <v>11675</v>
      </c>
      <c r="F11" s="46">
        <v>11760</v>
      </c>
      <c r="G11" s="45">
        <v>11775</v>
      </c>
      <c r="H11" s="44">
        <f t="shared" si="1"/>
        <v>11767.5</v>
      </c>
      <c r="I11" s="46">
        <v>11975</v>
      </c>
      <c r="J11" s="45">
        <v>12025</v>
      </c>
      <c r="K11" s="44">
        <f t="shared" si="2"/>
        <v>12000</v>
      </c>
      <c r="L11" s="46">
        <v>12165</v>
      </c>
      <c r="M11" s="45">
        <v>12215</v>
      </c>
      <c r="N11" s="44">
        <f t="shared" si="3"/>
        <v>12190</v>
      </c>
      <c r="O11" s="46">
        <v>12350</v>
      </c>
      <c r="P11" s="45">
        <v>12400</v>
      </c>
      <c r="Q11" s="44">
        <f t="shared" si="4"/>
        <v>12375</v>
      </c>
      <c r="R11" s="52">
        <v>11680</v>
      </c>
      <c r="S11" s="51">
        <v>1.2978000000000001</v>
      </c>
      <c r="T11" s="51">
        <v>1.1368</v>
      </c>
      <c r="U11" s="50">
        <v>113.33</v>
      </c>
      <c r="V11" s="43">
        <v>8999.85</v>
      </c>
      <c r="W11" s="43">
        <v>9029.91</v>
      </c>
      <c r="X11" s="49">
        <f t="shared" si="5"/>
        <v>10274.454609429979</v>
      </c>
      <c r="Y11" s="48">
        <v>1.304</v>
      </c>
    </row>
    <row r="12" spans="1:25">
      <c r="B12" s="47">
        <v>43410</v>
      </c>
      <c r="C12" s="46">
        <v>11810</v>
      </c>
      <c r="D12" s="45">
        <v>11820</v>
      </c>
      <c r="E12" s="44">
        <f t="shared" si="0"/>
        <v>11815</v>
      </c>
      <c r="F12" s="46">
        <v>11875</v>
      </c>
      <c r="G12" s="45">
        <v>11910</v>
      </c>
      <c r="H12" s="44">
        <f t="shared" si="1"/>
        <v>11892.5</v>
      </c>
      <c r="I12" s="46">
        <v>12110</v>
      </c>
      <c r="J12" s="45">
        <v>12160</v>
      </c>
      <c r="K12" s="44">
        <f t="shared" si="2"/>
        <v>12135</v>
      </c>
      <c r="L12" s="46">
        <v>12300</v>
      </c>
      <c r="M12" s="45">
        <v>12350</v>
      </c>
      <c r="N12" s="44">
        <f t="shared" si="3"/>
        <v>12325</v>
      </c>
      <c r="O12" s="46">
        <v>12485</v>
      </c>
      <c r="P12" s="45">
        <v>12535</v>
      </c>
      <c r="Q12" s="44">
        <f t="shared" si="4"/>
        <v>12510</v>
      </c>
      <c r="R12" s="52">
        <v>11820</v>
      </c>
      <c r="S12" s="51">
        <v>1.3073999999999999</v>
      </c>
      <c r="T12" s="51">
        <v>1.1419999999999999</v>
      </c>
      <c r="U12" s="50">
        <v>113.19</v>
      </c>
      <c r="V12" s="43">
        <v>9040.84</v>
      </c>
      <c r="W12" s="43">
        <v>9065.31</v>
      </c>
      <c r="X12" s="49">
        <f t="shared" si="5"/>
        <v>10350.262697022768</v>
      </c>
      <c r="Y12" s="48">
        <v>1.3138000000000001</v>
      </c>
    </row>
    <row r="13" spans="1:25">
      <c r="B13" s="47">
        <v>43411</v>
      </c>
      <c r="C13" s="46">
        <v>11660</v>
      </c>
      <c r="D13" s="45">
        <v>11670</v>
      </c>
      <c r="E13" s="44">
        <f t="shared" si="0"/>
        <v>11665</v>
      </c>
      <c r="F13" s="46">
        <v>11725</v>
      </c>
      <c r="G13" s="45">
        <v>11740</v>
      </c>
      <c r="H13" s="44">
        <f t="shared" si="1"/>
        <v>11732.5</v>
      </c>
      <c r="I13" s="46">
        <v>11950</v>
      </c>
      <c r="J13" s="45">
        <v>12000</v>
      </c>
      <c r="K13" s="44">
        <f t="shared" si="2"/>
        <v>11975</v>
      </c>
      <c r="L13" s="46">
        <v>12140</v>
      </c>
      <c r="M13" s="45">
        <v>12190</v>
      </c>
      <c r="N13" s="44">
        <f t="shared" si="3"/>
        <v>12165</v>
      </c>
      <c r="O13" s="46">
        <v>12325</v>
      </c>
      <c r="P13" s="45">
        <v>12375</v>
      </c>
      <c r="Q13" s="44">
        <f t="shared" si="4"/>
        <v>12350</v>
      </c>
      <c r="R13" s="52">
        <v>11670</v>
      </c>
      <c r="S13" s="51">
        <v>1.3150999999999999</v>
      </c>
      <c r="T13" s="51">
        <v>1.149</v>
      </c>
      <c r="U13" s="50">
        <v>113.15</v>
      </c>
      <c r="V13" s="43">
        <v>8873.85</v>
      </c>
      <c r="W13" s="43">
        <v>8882.5</v>
      </c>
      <c r="X13" s="49">
        <f t="shared" si="5"/>
        <v>10156.657963446474</v>
      </c>
      <c r="Y13" s="48">
        <v>1.3217000000000001</v>
      </c>
    </row>
    <row r="14" spans="1:25">
      <c r="B14" s="47">
        <v>43412</v>
      </c>
      <c r="C14" s="46">
        <v>11610</v>
      </c>
      <c r="D14" s="45">
        <v>11615</v>
      </c>
      <c r="E14" s="44">
        <f t="shared" si="0"/>
        <v>11612.5</v>
      </c>
      <c r="F14" s="46">
        <v>11690</v>
      </c>
      <c r="G14" s="45">
        <v>11695</v>
      </c>
      <c r="H14" s="44">
        <f t="shared" si="1"/>
        <v>11692.5</v>
      </c>
      <c r="I14" s="46">
        <v>11915</v>
      </c>
      <c r="J14" s="45">
        <v>11965</v>
      </c>
      <c r="K14" s="44">
        <f t="shared" si="2"/>
        <v>11940</v>
      </c>
      <c r="L14" s="46">
        <v>12105</v>
      </c>
      <c r="M14" s="45">
        <v>12155</v>
      </c>
      <c r="N14" s="44">
        <f t="shared" si="3"/>
        <v>12130</v>
      </c>
      <c r="O14" s="46">
        <v>12290</v>
      </c>
      <c r="P14" s="45">
        <v>12340</v>
      </c>
      <c r="Q14" s="44">
        <f t="shared" si="4"/>
        <v>12315</v>
      </c>
      <c r="R14" s="52">
        <v>11615</v>
      </c>
      <c r="S14" s="51">
        <v>1.3101</v>
      </c>
      <c r="T14" s="51">
        <v>1.1418999999999999</v>
      </c>
      <c r="U14" s="50">
        <v>113.68</v>
      </c>
      <c r="V14" s="43">
        <v>8865.74</v>
      </c>
      <c r="W14" s="43">
        <v>8882.73</v>
      </c>
      <c r="X14" s="49">
        <f t="shared" si="5"/>
        <v>10171.643751642001</v>
      </c>
      <c r="Y14" s="48">
        <v>1.3166</v>
      </c>
    </row>
    <row r="15" spans="1:25">
      <c r="B15" s="47">
        <v>43413</v>
      </c>
      <c r="C15" s="46">
        <v>11460</v>
      </c>
      <c r="D15" s="45">
        <v>11470</v>
      </c>
      <c r="E15" s="44">
        <f t="shared" si="0"/>
        <v>11465</v>
      </c>
      <c r="F15" s="46">
        <v>11560</v>
      </c>
      <c r="G15" s="45">
        <v>11570</v>
      </c>
      <c r="H15" s="44">
        <f t="shared" si="1"/>
        <v>11565</v>
      </c>
      <c r="I15" s="46">
        <v>11790</v>
      </c>
      <c r="J15" s="45">
        <v>11840</v>
      </c>
      <c r="K15" s="44">
        <f t="shared" si="2"/>
        <v>11815</v>
      </c>
      <c r="L15" s="46">
        <v>11980</v>
      </c>
      <c r="M15" s="45">
        <v>12030</v>
      </c>
      <c r="N15" s="44">
        <f t="shared" si="3"/>
        <v>12005</v>
      </c>
      <c r="O15" s="46">
        <v>12170</v>
      </c>
      <c r="P15" s="45">
        <v>12220</v>
      </c>
      <c r="Q15" s="44">
        <f t="shared" si="4"/>
        <v>12195</v>
      </c>
      <c r="R15" s="52">
        <v>11470</v>
      </c>
      <c r="S15" s="51">
        <v>1.304</v>
      </c>
      <c r="T15" s="51">
        <v>1.1351</v>
      </c>
      <c r="U15" s="50">
        <v>113.86</v>
      </c>
      <c r="V15" s="43">
        <v>8796.01</v>
      </c>
      <c r="W15" s="43">
        <v>8829.3700000000008</v>
      </c>
      <c r="X15" s="49">
        <f t="shared" si="5"/>
        <v>10104.836578275042</v>
      </c>
      <c r="Y15" s="48">
        <v>1.3104</v>
      </c>
    </row>
    <row r="16" spans="1:25">
      <c r="B16" s="47">
        <v>43416</v>
      </c>
      <c r="C16" s="46">
        <v>11280</v>
      </c>
      <c r="D16" s="45">
        <v>11290</v>
      </c>
      <c r="E16" s="44">
        <f t="shared" si="0"/>
        <v>11285</v>
      </c>
      <c r="F16" s="46">
        <v>11375</v>
      </c>
      <c r="G16" s="45">
        <v>11380</v>
      </c>
      <c r="H16" s="44">
        <f t="shared" si="1"/>
        <v>11377.5</v>
      </c>
      <c r="I16" s="46">
        <v>11600</v>
      </c>
      <c r="J16" s="45">
        <v>11650</v>
      </c>
      <c r="K16" s="44">
        <f t="shared" si="2"/>
        <v>11625</v>
      </c>
      <c r="L16" s="46">
        <v>11820</v>
      </c>
      <c r="M16" s="45">
        <v>11870</v>
      </c>
      <c r="N16" s="44">
        <f t="shared" si="3"/>
        <v>11845</v>
      </c>
      <c r="O16" s="46">
        <v>12010</v>
      </c>
      <c r="P16" s="45">
        <v>12060</v>
      </c>
      <c r="Q16" s="44">
        <f t="shared" si="4"/>
        <v>12035</v>
      </c>
      <c r="R16" s="52">
        <v>11290</v>
      </c>
      <c r="S16" s="51">
        <v>1.2873000000000001</v>
      </c>
      <c r="T16" s="51">
        <v>1.1273</v>
      </c>
      <c r="U16" s="50">
        <v>113.86</v>
      </c>
      <c r="V16" s="43">
        <v>8770.2900000000009</v>
      </c>
      <c r="W16" s="43">
        <v>8796.48</v>
      </c>
      <c r="X16" s="49">
        <f t="shared" si="5"/>
        <v>10015.080280315799</v>
      </c>
      <c r="Y16" s="48">
        <v>1.2937000000000001</v>
      </c>
    </row>
    <row r="17" spans="2:25">
      <c r="B17" s="47">
        <v>43417</v>
      </c>
      <c r="C17" s="46">
        <v>11360</v>
      </c>
      <c r="D17" s="45">
        <v>11370</v>
      </c>
      <c r="E17" s="44">
        <f t="shared" si="0"/>
        <v>11365</v>
      </c>
      <c r="F17" s="46">
        <v>11445</v>
      </c>
      <c r="G17" s="45">
        <v>11450</v>
      </c>
      <c r="H17" s="44">
        <f t="shared" si="1"/>
        <v>11447.5</v>
      </c>
      <c r="I17" s="46">
        <v>11675</v>
      </c>
      <c r="J17" s="45">
        <v>11725</v>
      </c>
      <c r="K17" s="44">
        <f t="shared" si="2"/>
        <v>11700</v>
      </c>
      <c r="L17" s="46">
        <v>11895</v>
      </c>
      <c r="M17" s="45">
        <v>11945</v>
      </c>
      <c r="N17" s="44">
        <f t="shared" si="3"/>
        <v>11920</v>
      </c>
      <c r="O17" s="46">
        <v>12090</v>
      </c>
      <c r="P17" s="45">
        <v>12140</v>
      </c>
      <c r="Q17" s="44">
        <f t="shared" si="4"/>
        <v>12115</v>
      </c>
      <c r="R17" s="52">
        <v>11370</v>
      </c>
      <c r="S17" s="51">
        <v>1.2949999999999999</v>
      </c>
      <c r="T17" s="51">
        <v>1.1259999999999999</v>
      </c>
      <c r="U17" s="50">
        <v>113.95</v>
      </c>
      <c r="V17" s="43">
        <v>8779.92</v>
      </c>
      <c r="W17" s="43">
        <v>8797.5400000000009</v>
      </c>
      <c r="X17" s="49">
        <f t="shared" si="5"/>
        <v>10097.690941385436</v>
      </c>
      <c r="Y17" s="48">
        <v>1.3015000000000001</v>
      </c>
    </row>
    <row r="18" spans="2:25">
      <c r="B18" s="47">
        <v>43418</v>
      </c>
      <c r="C18" s="46">
        <v>11220</v>
      </c>
      <c r="D18" s="45">
        <v>11225</v>
      </c>
      <c r="E18" s="44">
        <f t="shared" si="0"/>
        <v>11222.5</v>
      </c>
      <c r="F18" s="46">
        <v>11275</v>
      </c>
      <c r="G18" s="45">
        <v>11280</v>
      </c>
      <c r="H18" s="44">
        <f t="shared" si="1"/>
        <v>11277.5</v>
      </c>
      <c r="I18" s="46">
        <v>11505</v>
      </c>
      <c r="J18" s="45">
        <v>11555</v>
      </c>
      <c r="K18" s="44">
        <f t="shared" si="2"/>
        <v>11530</v>
      </c>
      <c r="L18" s="46">
        <v>11725</v>
      </c>
      <c r="M18" s="45">
        <v>11775</v>
      </c>
      <c r="N18" s="44">
        <f t="shared" si="3"/>
        <v>11750</v>
      </c>
      <c r="O18" s="46">
        <v>11915</v>
      </c>
      <c r="P18" s="45">
        <v>11965</v>
      </c>
      <c r="Q18" s="44">
        <f t="shared" si="4"/>
        <v>11940</v>
      </c>
      <c r="R18" s="52">
        <v>11225</v>
      </c>
      <c r="S18" s="51">
        <v>1.2975000000000001</v>
      </c>
      <c r="T18" s="51">
        <v>1.1283000000000001</v>
      </c>
      <c r="U18" s="50">
        <v>113.87</v>
      </c>
      <c r="V18" s="43">
        <v>8651.25</v>
      </c>
      <c r="W18" s="43">
        <v>8648.98</v>
      </c>
      <c r="X18" s="49">
        <f t="shared" si="5"/>
        <v>9948.5952317646006</v>
      </c>
      <c r="Y18" s="48">
        <v>1.3042</v>
      </c>
    </row>
    <row r="19" spans="2:25">
      <c r="B19" s="47">
        <v>43419</v>
      </c>
      <c r="C19" s="46">
        <v>11335</v>
      </c>
      <c r="D19" s="45">
        <v>11340</v>
      </c>
      <c r="E19" s="44">
        <f t="shared" si="0"/>
        <v>11337.5</v>
      </c>
      <c r="F19" s="46">
        <v>11440</v>
      </c>
      <c r="G19" s="45">
        <v>11450</v>
      </c>
      <c r="H19" s="44">
        <f t="shared" si="1"/>
        <v>11445</v>
      </c>
      <c r="I19" s="46">
        <v>11670</v>
      </c>
      <c r="J19" s="45">
        <v>11720</v>
      </c>
      <c r="K19" s="44">
        <f t="shared" si="2"/>
        <v>11695</v>
      </c>
      <c r="L19" s="46">
        <v>11900</v>
      </c>
      <c r="M19" s="45">
        <v>11950</v>
      </c>
      <c r="N19" s="44">
        <f t="shared" si="3"/>
        <v>11925</v>
      </c>
      <c r="O19" s="46">
        <v>12090</v>
      </c>
      <c r="P19" s="45">
        <v>12140</v>
      </c>
      <c r="Q19" s="44">
        <f t="shared" si="4"/>
        <v>12115</v>
      </c>
      <c r="R19" s="52">
        <v>11340</v>
      </c>
      <c r="S19" s="51">
        <v>1.2777000000000001</v>
      </c>
      <c r="T19" s="51">
        <v>1.1308</v>
      </c>
      <c r="U19" s="50">
        <v>113.41</v>
      </c>
      <c r="V19" s="43">
        <v>8875.32</v>
      </c>
      <c r="W19" s="43">
        <v>8917.4500000000007</v>
      </c>
      <c r="X19" s="49">
        <f t="shared" si="5"/>
        <v>10028.298549699328</v>
      </c>
      <c r="Y19" s="48">
        <v>1.284</v>
      </c>
    </row>
    <row r="20" spans="2:25">
      <c r="B20" s="47">
        <v>43420</v>
      </c>
      <c r="C20" s="46">
        <v>11275</v>
      </c>
      <c r="D20" s="45">
        <v>11280</v>
      </c>
      <c r="E20" s="44">
        <f t="shared" si="0"/>
        <v>11277.5</v>
      </c>
      <c r="F20" s="46">
        <v>11360</v>
      </c>
      <c r="G20" s="45">
        <v>11375</v>
      </c>
      <c r="H20" s="44">
        <f t="shared" si="1"/>
        <v>11367.5</v>
      </c>
      <c r="I20" s="46">
        <v>11585</v>
      </c>
      <c r="J20" s="45">
        <v>11635</v>
      </c>
      <c r="K20" s="44">
        <f t="shared" si="2"/>
        <v>11610</v>
      </c>
      <c r="L20" s="46">
        <v>11815</v>
      </c>
      <c r="M20" s="45">
        <v>11865</v>
      </c>
      <c r="N20" s="44">
        <f t="shared" si="3"/>
        <v>11840</v>
      </c>
      <c r="O20" s="46">
        <v>12010</v>
      </c>
      <c r="P20" s="45">
        <v>12060</v>
      </c>
      <c r="Q20" s="44">
        <f t="shared" si="4"/>
        <v>12035</v>
      </c>
      <c r="R20" s="52">
        <v>11280</v>
      </c>
      <c r="S20" s="51">
        <v>1.2843</v>
      </c>
      <c r="T20" s="51">
        <v>1.1337999999999999</v>
      </c>
      <c r="U20" s="50">
        <v>113.2</v>
      </c>
      <c r="V20" s="43">
        <v>8782.99</v>
      </c>
      <c r="W20" s="43">
        <v>8813.73</v>
      </c>
      <c r="X20" s="49">
        <f t="shared" si="5"/>
        <v>9948.8445934027168</v>
      </c>
      <c r="Y20" s="48">
        <v>1.2906</v>
      </c>
    </row>
    <row r="21" spans="2:25">
      <c r="B21" s="47">
        <v>43423</v>
      </c>
      <c r="C21" s="46">
        <v>11190</v>
      </c>
      <c r="D21" s="45">
        <v>11200</v>
      </c>
      <c r="E21" s="44">
        <f t="shared" si="0"/>
        <v>11195</v>
      </c>
      <c r="F21" s="46">
        <v>11230</v>
      </c>
      <c r="G21" s="45">
        <v>11240</v>
      </c>
      <c r="H21" s="44">
        <f t="shared" si="1"/>
        <v>11235</v>
      </c>
      <c r="I21" s="46">
        <v>11450</v>
      </c>
      <c r="J21" s="45">
        <v>11500</v>
      </c>
      <c r="K21" s="44">
        <f t="shared" si="2"/>
        <v>11475</v>
      </c>
      <c r="L21" s="46">
        <v>11690</v>
      </c>
      <c r="M21" s="45">
        <v>11740</v>
      </c>
      <c r="N21" s="44">
        <f t="shared" si="3"/>
        <v>11715</v>
      </c>
      <c r="O21" s="46">
        <v>11900</v>
      </c>
      <c r="P21" s="45">
        <v>11950</v>
      </c>
      <c r="Q21" s="44">
        <f t="shared" si="4"/>
        <v>11925</v>
      </c>
      <c r="R21" s="52">
        <v>11200</v>
      </c>
      <c r="S21" s="51">
        <v>1.2831999999999999</v>
      </c>
      <c r="T21" s="51">
        <v>1.1422000000000001</v>
      </c>
      <c r="U21" s="50">
        <v>112.79</v>
      </c>
      <c r="V21" s="43">
        <v>8728.18</v>
      </c>
      <c r="W21" s="43">
        <v>8717.91</v>
      </c>
      <c r="X21" s="49">
        <f t="shared" si="5"/>
        <v>9805.6382419891434</v>
      </c>
      <c r="Y21" s="48">
        <v>1.2892999999999999</v>
      </c>
    </row>
    <row r="22" spans="2:25">
      <c r="B22" s="47">
        <v>43424</v>
      </c>
      <c r="C22" s="46">
        <v>11180</v>
      </c>
      <c r="D22" s="45">
        <v>11190</v>
      </c>
      <c r="E22" s="44">
        <f t="shared" si="0"/>
        <v>11185</v>
      </c>
      <c r="F22" s="46">
        <v>11250</v>
      </c>
      <c r="G22" s="45">
        <v>11260</v>
      </c>
      <c r="H22" s="44">
        <f t="shared" si="1"/>
        <v>11255</v>
      </c>
      <c r="I22" s="46">
        <v>11475</v>
      </c>
      <c r="J22" s="45">
        <v>11525</v>
      </c>
      <c r="K22" s="44">
        <f t="shared" si="2"/>
        <v>11500</v>
      </c>
      <c r="L22" s="46">
        <v>11725</v>
      </c>
      <c r="M22" s="45">
        <v>11775</v>
      </c>
      <c r="N22" s="44">
        <f t="shared" si="3"/>
        <v>11750</v>
      </c>
      <c r="O22" s="46">
        <v>11935</v>
      </c>
      <c r="P22" s="45">
        <v>11985</v>
      </c>
      <c r="Q22" s="44">
        <f t="shared" si="4"/>
        <v>11960</v>
      </c>
      <c r="R22" s="52">
        <v>11190</v>
      </c>
      <c r="S22" s="51">
        <v>1.2841</v>
      </c>
      <c r="T22" s="51">
        <v>1.1417999999999999</v>
      </c>
      <c r="U22" s="50">
        <v>112.35</v>
      </c>
      <c r="V22" s="43">
        <v>8714.27</v>
      </c>
      <c r="W22" s="43">
        <v>8726.65</v>
      </c>
      <c r="X22" s="49">
        <f t="shared" si="5"/>
        <v>9800.3152916447725</v>
      </c>
      <c r="Y22" s="48">
        <v>1.2903</v>
      </c>
    </row>
    <row r="23" spans="2:25">
      <c r="B23" s="47">
        <v>43425</v>
      </c>
      <c r="C23" s="46">
        <v>11075</v>
      </c>
      <c r="D23" s="45">
        <v>11085</v>
      </c>
      <c r="E23" s="44">
        <f t="shared" si="0"/>
        <v>11080</v>
      </c>
      <c r="F23" s="46">
        <v>11130</v>
      </c>
      <c r="G23" s="45">
        <v>11140</v>
      </c>
      <c r="H23" s="44">
        <f t="shared" si="1"/>
        <v>11135</v>
      </c>
      <c r="I23" s="46">
        <v>11360</v>
      </c>
      <c r="J23" s="45">
        <v>11410</v>
      </c>
      <c r="K23" s="44">
        <f t="shared" si="2"/>
        <v>11385</v>
      </c>
      <c r="L23" s="46">
        <v>11610</v>
      </c>
      <c r="M23" s="45">
        <v>11660</v>
      </c>
      <c r="N23" s="44">
        <f t="shared" si="3"/>
        <v>11635</v>
      </c>
      <c r="O23" s="46">
        <v>11835</v>
      </c>
      <c r="P23" s="45">
        <v>11885</v>
      </c>
      <c r="Q23" s="44">
        <f t="shared" si="4"/>
        <v>11860</v>
      </c>
      <c r="R23" s="52">
        <v>11085</v>
      </c>
      <c r="S23" s="51">
        <v>1.2809999999999999</v>
      </c>
      <c r="T23" s="51">
        <v>1.1411</v>
      </c>
      <c r="U23" s="50">
        <v>113.06</v>
      </c>
      <c r="V23" s="43">
        <v>8653.4</v>
      </c>
      <c r="W23" s="43">
        <v>8653.77</v>
      </c>
      <c r="X23" s="49">
        <f t="shared" si="5"/>
        <v>9714.3107527824031</v>
      </c>
      <c r="Y23" s="48">
        <v>1.2873000000000001</v>
      </c>
    </row>
    <row r="24" spans="2:25">
      <c r="B24" s="47">
        <v>43426</v>
      </c>
      <c r="C24" s="46">
        <v>10965</v>
      </c>
      <c r="D24" s="45">
        <v>10970</v>
      </c>
      <c r="E24" s="44">
        <f t="shared" si="0"/>
        <v>10967.5</v>
      </c>
      <c r="F24" s="46">
        <v>11030</v>
      </c>
      <c r="G24" s="45">
        <v>11040</v>
      </c>
      <c r="H24" s="44">
        <f t="shared" si="1"/>
        <v>11035</v>
      </c>
      <c r="I24" s="46">
        <v>11260</v>
      </c>
      <c r="J24" s="45">
        <v>11310</v>
      </c>
      <c r="K24" s="44">
        <f t="shared" si="2"/>
        <v>11285</v>
      </c>
      <c r="L24" s="46">
        <v>11510</v>
      </c>
      <c r="M24" s="45">
        <v>11560</v>
      </c>
      <c r="N24" s="44">
        <f t="shared" si="3"/>
        <v>11535</v>
      </c>
      <c r="O24" s="46">
        <v>11735</v>
      </c>
      <c r="P24" s="45">
        <v>11785</v>
      </c>
      <c r="Q24" s="44">
        <f t="shared" si="4"/>
        <v>11760</v>
      </c>
      <c r="R24" s="52">
        <v>10970</v>
      </c>
      <c r="S24" s="51">
        <v>1.2883</v>
      </c>
      <c r="T24" s="51">
        <v>1.1406000000000001</v>
      </c>
      <c r="U24" s="50">
        <v>112.96</v>
      </c>
      <c r="V24" s="43">
        <v>8515.1</v>
      </c>
      <c r="W24" s="43">
        <v>8528.39</v>
      </c>
      <c r="X24" s="49">
        <f t="shared" si="5"/>
        <v>9617.7450464667709</v>
      </c>
      <c r="Y24" s="48">
        <v>1.2945</v>
      </c>
    </row>
    <row r="25" spans="2:25">
      <c r="B25" s="47">
        <v>43427</v>
      </c>
      <c r="C25" s="46">
        <v>10700</v>
      </c>
      <c r="D25" s="45">
        <v>10710</v>
      </c>
      <c r="E25" s="44">
        <f t="shared" si="0"/>
        <v>10705</v>
      </c>
      <c r="F25" s="46">
        <v>10750</v>
      </c>
      <c r="G25" s="45">
        <v>10760</v>
      </c>
      <c r="H25" s="44">
        <f t="shared" si="1"/>
        <v>10755</v>
      </c>
      <c r="I25" s="46">
        <v>10980</v>
      </c>
      <c r="J25" s="45">
        <v>11030</v>
      </c>
      <c r="K25" s="44">
        <f t="shared" si="2"/>
        <v>11005</v>
      </c>
      <c r="L25" s="46">
        <v>11230</v>
      </c>
      <c r="M25" s="45">
        <v>11280</v>
      </c>
      <c r="N25" s="44">
        <f t="shared" si="3"/>
        <v>11255</v>
      </c>
      <c r="O25" s="46">
        <v>11455</v>
      </c>
      <c r="P25" s="45">
        <v>11505</v>
      </c>
      <c r="Q25" s="44">
        <f t="shared" si="4"/>
        <v>11480</v>
      </c>
      <c r="R25" s="52">
        <v>10710</v>
      </c>
      <c r="S25" s="51">
        <v>1.2826</v>
      </c>
      <c r="T25" s="51">
        <v>1.135</v>
      </c>
      <c r="U25" s="50">
        <v>112.85</v>
      </c>
      <c r="V25" s="43">
        <v>8350.23</v>
      </c>
      <c r="W25" s="43">
        <v>8349.5</v>
      </c>
      <c r="X25" s="49">
        <f t="shared" si="5"/>
        <v>9436.1233480176215</v>
      </c>
      <c r="Y25" s="48">
        <v>1.2887</v>
      </c>
    </row>
    <row r="26" spans="2:25">
      <c r="B26" s="47">
        <v>43430</v>
      </c>
      <c r="C26" s="46">
        <v>10765</v>
      </c>
      <c r="D26" s="45">
        <v>10770</v>
      </c>
      <c r="E26" s="44">
        <f t="shared" si="0"/>
        <v>10767.5</v>
      </c>
      <c r="F26" s="46">
        <v>10860</v>
      </c>
      <c r="G26" s="45">
        <v>10870</v>
      </c>
      <c r="H26" s="44">
        <f t="shared" si="1"/>
        <v>10865</v>
      </c>
      <c r="I26" s="46">
        <v>11090</v>
      </c>
      <c r="J26" s="45">
        <v>11140</v>
      </c>
      <c r="K26" s="44">
        <f t="shared" si="2"/>
        <v>11115</v>
      </c>
      <c r="L26" s="46">
        <v>11335</v>
      </c>
      <c r="M26" s="45">
        <v>11385</v>
      </c>
      <c r="N26" s="44">
        <f t="shared" si="3"/>
        <v>11360</v>
      </c>
      <c r="O26" s="46">
        <v>11560</v>
      </c>
      <c r="P26" s="45">
        <v>11610</v>
      </c>
      <c r="Q26" s="44">
        <f t="shared" si="4"/>
        <v>11585</v>
      </c>
      <c r="R26" s="52">
        <v>10770</v>
      </c>
      <c r="S26" s="51">
        <v>1.2847</v>
      </c>
      <c r="T26" s="51">
        <v>1.1355999999999999</v>
      </c>
      <c r="U26" s="50">
        <v>113.24</v>
      </c>
      <c r="V26" s="43">
        <v>8383.2800000000007</v>
      </c>
      <c r="W26" s="43">
        <v>8421.1299999999992</v>
      </c>
      <c r="X26" s="49">
        <f t="shared" si="5"/>
        <v>9483.9732300105679</v>
      </c>
      <c r="Y26" s="48">
        <v>1.2907999999999999</v>
      </c>
    </row>
    <row r="27" spans="2:25">
      <c r="B27" s="47">
        <v>43431</v>
      </c>
      <c r="C27" s="46">
        <v>10700</v>
      </c>
      <c r="D27" s="45">
        <v>10710</v>
      </c>
      <c r="E27" s="44">
        <f t="shared" si="0"/>
        <v>10705</v>
      </c>
      <c r="F27" s="46">
        <v>10775</v>
      </c>
      <c r="G27" s="45">
        <v>10780</v>
      </c>
      <c r="H27" s="44">
        <f t="shared" si="1"/>
        <v>10777.5</v>
      </c>
      <c r="I27" s="46">
        <v>11000</v>
      </c>
      <c r="J27" s="45">
        <v>11050</v>
      </c>
      <c r="K27" s="44">
        <f t="shared" si="2"/>
        <v>11025</v>
      </c>
      <c r="L27" s="46">
        <v>11250</v>
      </c>
      <c r="M27" s="45">
        <v>11300</v>
      </c>
      <c r="N27" s="44">
        <f t="shared" si="3"/>
        <v>11275</v>
      </c>
      <c r="O27" s="46">
        <v>11475</v>
      </c>
      <c r="P27" s="45">
        <v>11525</v>
      </c>
      <c r="Q27" s="44">
        <f t="shared" si="4"/>
        <v>11500</v>
      </c>
      <c r="R27" s="52">
        <v>10710</v>
      </c>
      <c r="S27" s="51">
        <v>1.2756000000000001</v>
      </c>
      <c r="T27" s="51">
        <v>1.1327</v>
      </c>
      <c r="U27" s="50">
        <v>113.59</v>
      </c>
      <c r="V27" s="43">
        <v>8396.0499999999993</v>
      </c>
      <c r="W27" s="43">
        <v>8411.36</v>
      </c>
      <c r="X27" s="49">
        <f t="shared" si="5"/>
        <v>9455.2838350843122</v>
      </c>
      <c r="Y27" s="48">
        <v>1.2816000000000001</v>
      </c>
    </row>
    <row r="28" spans="2:25">
      <c r="B28" s="47">
        <v>43432</v>
      </c>
      <c r="C28" s="46">
        <v>10730</v>
      </c>
      <c r="D28" s="45">
        <v>10735</v>
      </c>
      <c r="E28" s="44">
        <f t="shared" si="0"/>
        <v>10732.5</v>
      </c>
      <c r="F28" s="46">
        <v>10825</v>
      </c>
      <c r="G28" s="45">
        <v>10830</v>
      </c>
      <c r="H28" s="44">
        <f t="shared" si="1"/>
        <v>10827.5</v>
      </c>
      <c r="I28" s="46">
        <v>11050</v>
      </c>
      <c r="J28" s="45">
        <v>11100</v>
      </c>
      <c r="K28" s="44">
        <f t="shared" si="2"/>
        <v>11075</v>
      </c>
      <c r="L28" s="46">
        <v>11300</v>
      </c>
      <c r="M28" s="45">
        <v>11350</v>
      </c>
      <c r="N28" s="44">
        <f t="shared" si="3"/>
        <v>11325</v>
      </c>
      <c r="O28" s="46">
        <v>11525</v>
      </c>
      <c r="P28" s="45">
        <v>11575</v>
      </c>
      <c r="Q28" s="44">
        <f t="shared" si="4"/>
        <v>11550</v>
      </c>
      <c r="R28" s="52">
        <v>10735</v>
      </c>
      <c r="S28" s="51">
        <v>1.2791999999999999</v>
      </c>
      <c r="T28" s="51">
        <v>1.1289</v>
      </c>
      <c r="U28" s="50">
        <v>113.82</v>
      </c>
      <c r="V28" s="43">
        <v>8391.9599999999991</v>
      </c>
      <c r="W28" s="43">
        <v>8427.36</v>
      </c>
      <c r="X28" s="49">
        <f t="shared" si="5"/>
        <v>9509.256798653556</v>
      </c>
      <c r="Y28" s="48">
        <v>1.2850999999999999</v>
      </c>
    </row>
    <row r="29" spans="2:25">
      <c r="B29" s="47">
        <v>43433</v>
      </c>
      <c r="C29" s="46">
        <v>10885</v>
      </c>
      <c r="D29" s="45">
        <v>10890</v>
      </c>
      <c r="E29" s="44">
        <f t="shared" si="0"/>
        <v>10887.5</v>
      </c>
      <c r="F29" s="46">
        <v>10950</v>
      </c>
      <c r="G29" s="45">
        <v>10955</v>
      </c>
      <c r="H29" s="44">
        <f t="shared" si="1"/>
        <v>10952.5</v>
      </c>
      <c r="I29" s="46">
        <v>11175</v>
      </c>
      <c r="J29" s="45">
        <v>11225</v>
      </c>
      <c r="K29" s="44">
        <f t="shared" si="2"/>
        <v>11200</v>
      </c>
      <c r="L29" s="46">
        <v>11425</v>
      </c>
      <c r="M29" s="45">
        <v>11475</v>
      </c>
      <c r="N29" s="44">
        <f t="shared" si="3"/>
        <v>11450</v>
      </c>
      <c r="O29" s="46">
        <v>11650</v>
      </c>
      <c r="P29" s="45">
        <v>11700</v>
      </c>
      <c r="Q29" s="44">
        <f t="shared" si="4"/>
        <v>11675</v>
      </c>
      <c r="R29" s="52">
        <v>10890</v>
      </c>
      <c r="S29" s="51">
        <v>1.2775000000000001</v>
      </c>
      <c r="T29" s="51">
        <v>1.1387</v>
      </c>
      <c r="U29" s="50">
        <v>113.27</v>
      </c>
      <c r="V29" s="43">
        <v>8524.4599999999991</v>
      </c>
      <c r="W29" s="43">
        <v>8535.26</v>
      </c>
      <c r="X29" s="49">
        <f t="shared" si="5"/>
        <v>9563.5373671730922</v>
      </c>
      <c r="Y29" s="48">
        <v>1.2835000000000001</v>
      </c>
    </row>
    <row r="30" spans="2:25">
      <c r="B30" s="47">
        <v>43434</v>
      </c>
      <c r="C30" s="46">
        <v>11010</v>
      </c>
      <c r="D30" s="45">
        <v>11020</v>
      </c>
      <c r="E30" s="44">
        <f t="shared" si="0"/>
        <v>11015</v>
      </c>
      <c r="F30" s="46">
        <v>11080</v>
      </c>
      <c r="G30" s="45">
        <v>11090</v>
      </c>
      <c r="H30" s="44">
        <f t="shared" si="1"/>
        <v>11085</v>
      </c>
      <c r="I30" s="46">
        <v>11310</v>
      </c>
      <c r="J30" s="45">
        <v>11360</v>
      </c>
      <c r="K30" s="44">
        <f t="shared" si="2"/>
        <v>11335</v>
      </c>
      <c r="L30" s="46">
        <v>11555</v>
      </c>
      <c r="M30" s="45">
        <v>11605</v>
      </c>
      <c r="N30" s="44">
        <f t="shared" si="3"/>
        <v>11580</v>
      </c>
      <c r="O30" s="46">
        <v>11780</v>
      </c>
      <c r="P30" s="45">
        <v>11830</v>
      </c>
      <c r="Q30" s="44">
        <f t="shared" si="4"/>
        <v>11805</v>
      </c>
      <c r="R30" s="52">
        <v>11020</v>
      </c>
      <c r="S30" s="51">
        <v>1.2757000000000001</v>
      </c>
      <c r="T30" s="51">
        <v>1.1366000000000001</v>
      </c>
      <c r="U30" s="50">
        <v>113.54</v>
      </c>
      <c r="V30" s="43">
        <v>8638.39</v>
      </c>
      <c r="W30" s="43">
        <v>8651.9</v>
      </c>
      <c r="X30" s="49">
        <f t="shared" si="5"/>
        <v>9695.5833186697164</v>
      </c>
      <c r="Y30" s="48">
        <v>1.2818000000000001</v>
      </c>
    </row>
    <row r="31" spans="2:25" s="10" customFormat="1">
      <c r="B31" s="42" t="s">
        <v>11</v>
      </c>
      <c r="C31" s="41">
        <f>ROUND(AVERAGE(C9:C30),2)</f>
        <v>11245</v>
      </c>
      <c r="D31" s="40">
        <f>ROUND(AVERAGE(D9:D30),2)</f>
        <v>11253.41</v>
      </c>
      <c r="E31" s="39">
        <f>ROUND(AVERAGE(C31:D31),2)</f>
        <v>11249.21</v>
      </c>
      <c r="F31" s="41">
        <f>ROUND(AVERAGE(F9:F30),2)</f>
        <v>11320.23</v>
      </c>
      <c r="G31" s="40">
        <f>ROUND(AVERAGE(G9:G30),2)</f>
        <v>11330.23</v>
      </c>
      <c r="H31" s="39">
        <f>ROUND(AVERAGE(F31:G31),2)</f>
        <v>11325.23</v>
      </c>
      <c r="I31" s="41">
        <f>ROUND(AVERAGE(I9:I30),2)</f>
        <v>11546.14</v>
      </c>
      <c r="J31" s="40">
        <f>ROUND(AVERAGE(J9:J30),2)</f>
        <v>11596.14</v>
      </c>
      <c r="K31" s="39">
        <f>ROUND(AVERAGE(I31:J31),2)</f>
        <v>11571.14</v>
      </c>
      <c r="L31" s="41">
        <f>ROUND(AVERAGE(L9:L30),2)</f>
        <v>11770.68</v>
      </c>
      <c r="M31" s="40">
        <f>ROUND(AVERAGE(M9:M30),2)</f>
        <v>11820.68</v>
      </c>
      <c r="N31" s="39">
        <f>ROUND(AVERAGE(L31:M31),2)</f>
        <v>11795.68</v>
      </c>
      <c r="O31" s="41">
        <f>ROUND(AVERAGE(O9:O30),2)</f>
        <v>11974.77</v>
      </c>
      <c r="P31" s="40">
        <f>ROUND(AVERAGE(P9:P30),2)</f>
        <v>12024.77</v>
      </c>
      <c r="Q31" s="39">
        <f>ROUND(AVERAGE(O31:P31),2)</f>
        <v>11999.77</v>
      </c>
      <c r="R31" s="38">
        <f>ROUND(AVERAGE(R9:R30),2)</f>
        <v>11253.41</v>
      </c>
      <c r="S31" s="37">
        <f>ROUND(AVERAGE(S9:S30),4)</f>
        <v>1.2899</v>
      </c>
      <c r="T31" s="36">
        <f>ROUND(AVERAGE(T9:T30),4)</f>
        <v>1.1366000000000001</v>
      </c>
      <c r="U31" s="175">
        <f>ROUND(AVERAGE(U9:U30),2)</f>
        <v>113.31</v>
      </c>
      <c r="V31" s="35">
        <f>AVERAGE(V9:V30)</f>
        <v>8722.7936363636381</v>
      </c>
      <c r="W31" s="35">
        <f>AVERAGE(W9:W30)</f>
        <v>8739.9586363636354</v>
      </c>
      <c r="X31" s="35">
        <f>AVERAGE(X9:X30)</f>
        <v>9900.7719685736502</v>
      </c>
      <c r="Y31" s="34">
        <f>AVERAGE(Y9:Y30)</f>
        <v>1.2961863636363637</v>
      </c>
    </row>
    <row r="32" spans="2:25" s="5" customFormat="1">
      <c r="B32" s="33" t="s">
        <v>12</v>
      </c>
      <c r="C32" s="32">
        <f t="shared" ref="C32:Y32" si="6">MAX(C9:C30)</f>
        <v>11960</v>
      </c>
      <c r="D32" s="31">
        <f t="shared" si="6"/>
        <v>11980</v>
      </c>
      <c r="E32" s="30">
        <f t="shared" si="6"/>
        <v>11970</v>
      </c>
      <c r="F32" s="32">
        <f t="shared" si="6"/>
        <v>12030</v>
      </c>
      <c r="G32" s="31">
        <f t="shared" si="6"/>
        <v>12040</v>
      </c>
      <c r="H32" s="30">
        <f t="shared" si="6"/>
        <v>12035</v>
      </c>
      <c r="I32" s="32">
        <f t="shared" si="6"/>
        <v>12240</v>
      </c>
      <c r="J32" s="31">
        <f t="shared" si="6"/>
        <v>12290</v>
      </c>
      <c r="K32" s="30">
        <f t="shared" si="6"/>
        <v>12265</v>
      </c>
      <c r="L32" s="32">
        <f t="shared" si="6"/>
        <v>12430</v>
      </c>
      <c r="M32" s="31">
        <f t="shared" si="6"/>
        <v>12480</v>
      </c>
      <c r="N32" s="30">
        <f t="shared" si="6"/>
        <v>12455</v>
      </c>
      <c r="O32" s="32">
        <f t="shared" si="6"/>
        <v>12615</v>
      </c>
      <c r="P32" s="31">
        <f t="shared" si="6"/>
        <v>12665</v>
      </c>
      <c r="Q32" s="30">
        <f t="shared" si="6"/>
        <v>12640</v>
      </c>
      <c r="R32" s="29">
        <f t="shared" si="6"/>
        <v>11980</v>
      </c>
      <c r="S32" s="28">
        <f t="shared" si="6"/>
        <v>1.3150999999999999</v>
      </c>
      <c r="T32" s="27">
        <f t="shared" si="6"/>
        <v>1.149</v>
      </c>
      <c r="U32" s="26">
        <f t="shared" si="6"/>
        <v>113.95</v>
      </c>
      <c r="V32" s="25">
        <f t="shared" si="6"/>
        <v>9220.35</v>
      </c>
      <c r="W32" s="25">
        <f t="shared" si="6"/>
        <v>9223.23</v>
      </c>
      <c r="X32" s="25">
        <f t="shared" si="6"/>
        <v>10492.205289893152</v>
      </c>
      <c r="Y32" s="24">
        <f t="shared" si="6"/>
        <v>1.3217000000000001</v>
      </c>
    </row>
    <row r="33" spans="2:25" s="5" customFormat="1" ht="13.5" thickBot="1">
      <c r="B33" s="23" t="s">
        <v>13</v>
      </c>
      <c r="C33" s="22">
        <f t="shared" ref="C33:Y33" si="7">MIN(C9:C30)</f>
        <v>10700</v>
      </c>
      <c r="D33" s="21">
        <f t="shared" si="7"/>
        <v>10710</v>
      </c>
      <c r="E33" s="20">
        <f t="shared" si="7"/>
        <v>10705</v>
      </c>
      <c r="F33" s="22">
        <f t="shared" si="7"/>
        <v>10750</v>
      </c>
      <c r="G33" s="21">
        <f t="shared" si="7"/>
        <v>10760</v>
      </c>
      <c r="H33" s="20">
        <f t="shared" si="7"/>
        <v>10755</v>
      </c>
      <c r="I33" s="22">
        <f t="shared" si="7"/>
        <v>10980</v>
      </c>
      <c r="J33" s="21">
        <f t="shared" si="7"/>
        <v>11030</v>
      </c>
      <c r="K33" s="20">
        <f t="shared" si="7"/>
        <v>11005</v>
      </c>
      <c r="L33" s="22">
        <f t="shared" si="7"/>
        <v>11230</v>
      </c>
      <c r="M33" s="21">
        <f t="shared" si="7"/>
        <v>11280</v>
      </c>
      <c r="N33" s="20">
        <f t="shared" si="7"/>
        <v>11255</v>
      </c>
      <c r="O33" s="22">
        <f t="shared" si="7"/>
        <v>11455</v>
      </c>
      <c r="P33" s="21">
        <f t="shared" si="7"/>
        <v>11505</v>
      </c>
      <c r="Q33" s="20">
        <f t="shared" si="7"/>
        <v>11480</v>
      </c>
      <c r="R33" s="19">
        <f t="shared" si="7"/>
        <v>10710</v>
      </c>
      <c r="S33" s="18">
        <f t="shared" si="7"/>
        <v>1.2756000000000001</v>
      </c>
      <c r="T33" s="17">
        <f t="shared" si="7"/>
        <v>1.1259999999999999</v>
      </c>
      <c r="U33" s="16">
        <f t="shared" si="7"/>
        <v>112.35</v>
      </c>
      <c r="V33" s="15">
        <f t="shared" si="7"/>
        <v>8350.23</v>
      </c>
      <c r="W33" s="15">
        <f t="shared" si="7"/>
        <v>8349.5</v>
      </c>
      <c r="X33" s="15">
        <f t="shared" si="7"/>
        <v>9436.1233480176215</v>
      </c>
      <c r="Y33" s="14">
        <f t="shared" si="7"/>
        <v>1.2816000000000001</v>
      </c>
    </row>
    <row r="35" spans="2:25">
      <c r="B35" s="7" t="s">
        <v>14</v>
      </c>
      <c r="C35" s="9"/>
      <c r="D35" s="9"/>
      <c r="E35" s="8"/>
      <c r="F35" s="9"/>
      <c r="G35" s="9"/>
      <c r="H35" s="8"/>
      <c r="I35" s="9"/>
      <c r="J35" s="9"/>
      <c r="K35" s="8"/>
      <c r="L35" s="9"/>
      <c r="M35" s="9"/>
      <c r="N35" s="8"/>
    </row>
    <row r="36" spans="2:25">
      <c r="B36" s="7" t="s">
        <v>15</v>
      </c>
      <c r="C36" s="9"/>
      <c r="D36" s="9"/>
      <c r="E36" s="8"/>
      <c r="F36" s="9"/>
      <c r="G36" s="9"/>
      <c r="H36" s="8"/>
      <c r="I36" s="9"/>
      <c r="J36" s="9"/>
      <c r="K36" s="8"/>
      <c r="L36" s="9"/>
      <c r="M36" s="9"/>
      <c r="N36" s="8"/>
    </row>
  </sheetData>
  <mergeCells count="9">
    <mergeCell ref="R7:R8"/>
    <mergeCell ref="S7:U7"/>
    <mergeCell ref="V7:W7"/>
    <mergeCell ref="Y7:Y8"/>
    <mergeCell ref="C7:E7"/>
    <mergeCell ref="F7:H7"/>
    <mergeCell ref="I7:K7"/>
    <mergeCell ref="L7:N7"/>
    <mergeCell ref="O7:Q7"/>
  </mergeCells>
  <phoneticPr fontId="7" type="noConversion"/>
  <printOptions horizontalCentered="1" verticalCentered="1" gridLines="1" gridLinesSet="0"/>
  <pageMargins left="0.19685039370078741" right="0.19685039370078741" top="0.98425196850393704" bottom="0.98425196850393704" header="0.51181102362204722" footer="0.51181102362204722"/>
  <pageSetup paperSize="9" scale="96" orientation="landscape" horizontalDpi="204" verticalDpi="196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S36"/>
  <sheetViews>
    <sheetView workbookViewId="0">
      <pane ySplit="8" topLeftCell="A9" activePane="bottomLeft" state="frozen"/>
      <selection activeCell="C46" sqref="C46"/>
      <selection pane="bottomLeft"/>
    </sheetView>
  </sheetViews>
  <sheetFormatPr defaultRowHeight="12.75"/>
  <cols>
    <col min="2" max="2" width="9.7109375" bestFit="1" customWidth="1"/>
    <col min="3" max="3" width="12.42578125" style="4" bestFit="1" customWidth="1"/>
    <col min="4" max="4" width="12" style="4" bestFit="1" customWidth="1"/>
    <col min="5" max="5" width="9.42578125" bestFit="1" customWidth="1"/>
    <col min="6" max="7" width="10.7109375" style="4" customWidth="1"/>
    <col min="8" max="8" width="10.7109375" customWidth="1"/>
    <col min="9" max="10" width="10.7109375" style="4" customWidth="1"/>
    <col min="11" max="11" width="10.7109375" customWidth="1"/>
    <col min="12" max="12" width="12.5703125" style="4" bestFit="1" customWidth="1"/>
    <col min="13" max="13" width="10" style="4" bestFit="1" customWidth="1"/>
    <col min="14" max="14" width="14.140625" bestFit="1" customWidth="1"/>
    <col min="15" max="15" width="12.5703125" style="4" bestFit="1" customWidth="1"/>
    <col min="16" max="16" width="10.5703125" bestFit="1" customWidth="1"/>
    <col min="17" max="17" width="11.28515625" bestFit="1" customWidth="1"/>
    <col min="18" max="18" width="14.140625" bestFit="1" customWidth="1"/>
    <col min="19" max="19" width="10.5703125" bestFit="1" customWidth="1"/>
  </cols>
  <sheetData>
    <row r="3" spans="1:19" ht="15.75">
      <c r="B3" s="6" t="s">
        <v>19</v>
      </c>
    </row>
    <row r="4" spans="1:19">
      <c r="B4" s="61" t="s">
        <v>34</v>
      </c>
    </row>
    <row r="6" spans="1:19" ht="13.5" thickBot="1">
      <c r="B6" s="1">
        <v>43405</v>
      </c>
    </row>
    <row r="7" spans="1:19" ht="13.5" thickBot="1">
      <c r="B7" s="60"/>
      <c r="C7" s="183" t="s">
        <v>0</v>
      </c>
      <c r="D7" s="184"/>
      <c r="E7" s="185"/>
      <c r="F7" s="183" t="s">
        <v>2</v>
      </c>
      <c r="G7" s="184"/>
      <c r="H7" s="185"/>
      <c r="I7" s="186" t="s">
        <v>3</v>
      </c>
      <c r="J7" s="187"/>
      <c r="K7" s="188"/>
      <c r="L7" s="176" t="s">
        <v>4</v>
      </c>
      <c r="M7" s="178" t="s">
        <v>21</v>
      </c>
      <c r="N7" s="179"/>
      <c r="O7" s="180"/>
      <c r="P7" s="181" t="s">
        <v>5</v>
      </c>
      <c r="Q7" s="182"/>
      <c r="R7" s="11" t="s">
        <v>18</v>
      </c>
      <c r="S7" s="176" t="s">
        <v>20</v>
      </c>
    </row>
    <row r="8" spans="1:19" ht="13.5" thickBot="1">
      <c r="A8" s="3"/>
      <c r="B8" s="59"/>
      <c r="C8" s="57" t="s">
        <v>6</v>
      </c>
      <c r="D8" s="57" t="s">
        <v>7</v>
      </c>
      <c r="E8" s="58" t="s">
        <v>1</v>
      </c>
      <c r="F8" s="57" t="s">
        <v>6</v>
      </c>
      <c r="G8" s="57" t="s">
        <v>7</v>
      </c>
      <c r="H8" s="58" t="s">
        <v>1</v>
      </c>
      <c r="I8" s="57" t="s">
        <v>6</v>
      </c>
      <c r="J8" s="57" t="s">
        <v>7</v>
      </c>
      <c r="K8" s="58" t="s">
        <v>1</v>
      </c>
      <c r="L8" s="177"/>
      <c r="M8" s="56" t="s">
        <v>10</v>
      </c>
      <c r="N8" s="55" t="s">
        <v>16</v>
      </c>
      <c r="O8" s="12" t="s">
        <v>17</v>
      </c>
      <c r="P8" s="54" t="s">
        <v>8</v>
      </c>
      <c r="Q8" s="54" t="s">
        <v>9</v>
      </c>
      <c r="R8" s="13" t="s">
        <v>8</v>
      </c>
      <c r="S8" s="177" t="s">
        <v>20</v>
      </c>
    </row>
    <row r="9" spans="1:19">
      <c r="B9" s="47">
        <v>43405</v>
      </c>
      <c r="C9" s="46">
        <v>52250</v>
      </c>
      <c r="D9" s="45">
        <v>52750</v>
      </c>
      <c r="E9" s="44">
        <f t="shared" ref="E9:E30" si="0">AVERAGE(C9:D9)</f>
        <v>52500</v>
      </c>
      <c r="F9" s="46">
        <v>59000</v>
      </c>
      <c r="G9" s="45">
        <v>59500</v>
      </c>
      <c r="H9" s="44">
        <f t="shared" ref="H9:H30" si="1">AVERAGE(F9:G9)</f>
        <v>59250</v>
      </c>
      <c r="I9" s="46">
        <v>58750</v>
      </c>
      <c r="J9" s="45">
        <v>59750</v>
      </c>
      <c r="K9" s="44">
        <f t="shared" ref="K9:K30" si="2">AVERAGE(I9:J9)</f>
        <v>59250</v>
      </c>
      <c r="L9" s="52">
        <v>52750</v>
      </c>
      <c r="M9" s="51">
        <v>1.2910999999999999</v>
      </c>
      <c r="N9" s="53">
        <v>1.1388</v>
      </c>
      <c r="O9" s="50">
        <v>112.86</v>
      </c>
      <c r="P9" s="43">
        <v>40856.629999999997</v>
      </c>
      <c r="Q9" s="43">
        <v>45864.49</v>
      </c>
      <c r="R9" s="49">
        <f t="shared" ref="R9:R30" si="3">L9/N9</f>
        <v>46320.688443976112</v>
      </c>
      <c r="S9" s="48">
        <v>1.2972999999999999</v>
      </c>
    </row>
    <row r="10" spans="1:19">
      <c r="B10" s="47">
        <v>43406</v>
      </c>
      <c r="C10" s="46">
        <v>44500</v>
      </c>
      <c r="D10" s="45">
        <v>45000</v>
      </c>
      <c r="E10" s="44">
        <f t="shared" si="0"/>
        <v>44750</v>
      </c>
      <c r="F10" s="46">
        <v>45000</v>
      </c>
      <c r="G10" s="45">
        <v>45500</v>
      </c>
      <c r="H10" s="44">
        <f t="shared" si="1"/>
        <v>45250</v>
      </c>
      <c r="I10" s="46">
        <v>44750</v>
      </c>
      <c r="J10" s="45">
        <v>45750</v>
      </c>
      <c r="K10" s="44">
        <f t="shared" si="2"/>
        <v>45250</v>
      </c>
      <c r="L10" s="52">
        <v>45000</v>
      </c>
      <c r="M10" s="51">
        <v>1.2992999999999999</v>
      </c>
      <c r="N10" s="51">
        <v>1.1417999999999999</v>
      </c>
      <c r="O10" s="50">
        <v>112.97</v>
      </c>
      <c r="P10" s="43">
        <v>34634.03</v>
      </c>
      <c r="Q10" s="43">
        <v>34855.22</v>
      </c>
      <c r="R10" s="49">
        <f t="shared" si="3"/>
        <v>39411.455596426698</v>
      </c>
      <c r="S10" s="48">
        <v>1.3053999999999999</v>
      </c>
    </row>
    <row r="11" spans="1:19">
      <c r="B11" s="47">
        <v>43409</v>
      </c>
      <c r="C11" s="46">
        <v>46250</v>
      </c>
      <c r="D11" s="45">
        <v>46750</v>
      </c>
      <c r="E11" s="44">
        <f t="shared" si="0"/>
        <v>46500</v>
      </c>
      <c r="F11" s="46">
        <v>46750</v>
      </c>
      <c r="G11" s="45">
        <v>47250</v>
      </c>
      <c r="H11" s="44">
        <f t="shared" si="1"/>
        <v>47000</v>
      </c>
      <c r="I11" s="46">
        <v>46500</v>
      </c>
      <c r="J11" s="45">
        <v>47500</v>
      </c>
      <c r="K11" s="44">
        <f t="shared" si="2"/>
        <v>47000</v>
      </c>
      <c r="L11" s="52">
        <v>46750</v>
      </c>
      <c r="M11" s="51">
        <v>1.2978000000000001</v>
      </c>
      <c r="N11" s="51">
        <v>1.1368</v>
      </c>
      <c r="O11" s="50">
        <v>113.33</v>
      </c>
      <c r="P11" s="43">
        <v>36022.5</v>
      </c>
      <c r="Q11" s="43">
        <v>36234.660000000003</v>
      </c>
      <c r="R11" s="49">
        <f t="shared" si="3"/>
        <v>41124.208304011256</v>
      </c>
      <c r="S11" s="48">
        <v>1.304</v>
      </c>
    </row>
    <row r="12" spans="1:19">
      <c r="B12" s="47">
        <v>43410</v>
      </c>
      <c r="C12" s="46">
        <v>50000</v>
      </c>
      <c r="D12" s="45">
        <v>50500</v>
      </c>
      <c r="E12" s="44">
        <f t="shared" si="0"/>
        <v>50250</v>
      </c>
      <c r="F12" s="46">
        <v>52000</v>
      </c>
      <c r="G12" s="45">
        <v>53000</v>
      </c>
      <c r="H12" s="44">
        <f t="shared" si="1"/>
        <v>52500</v>
      </c>
      <c r="I12" s="46">
        <v>52000</v>
      </c>
      <c r="J12" s="45">
        <v>53000</v>
      </c>
      <c r="K12" s="44">
        <f t="shared" si="2"/>
        <v>52500</v>
      </c>
      <c r="L12" s="52">
        <v>50500</v>
      </c>
      <c r="M12" s="51">
        <v>1.3073999999999999</v>
      </c>
      <c r="N12" s="51">
        <v>1.1419999999999999</v>
      </c>
      <c r="O12" s="50">
        <v>113.19</v>
      </c>
      <c r="P12" s="43">
        <v>38626.28</v>
      </c>
      <c r="Q12" s="43">
        <v>40341</v>
      </c>
      <c r="R12" s="49">
        <f t="shared" si="3"/>
        <v>44220.665499124349</v>
      </c>
      <c r="S12" s="48">
        <v>1.3138000000000001</v>
      </c>
    </row>
    <row r="13" spans="1:19">
      <c r="B13" s="47">
        <v>43411</v>
      </c>
      <c r="C13" s="46">
        <v>52000</v>
      </c>
      <c r="D13" s="45">
        <v>52500</v>
      </c>
      <c r="E13" s="44">
        <f t="shared" si="0"/>
        <v>52250</v>
      </c>
      <c r="F13" s="46">
        <v>54000</v>
      </c>
      <c r="G13" s="45">
        <v>55000</v>
      </c>
      <c r="H13" s="44">
        <f t="shared" si="1"/>
        <v>54500</v>
      </c>
      <c r="I13" s="46">
        <v>54000</v>
      </c>
      <c r="J13" s="45">
        <v>55000</v>
      </c>
      <c r="K13" s="44">
        <f t="shared" si="2"/>
        <v>54500</v>
      </c>
      <c r="L13" s="52">
        <v>52500</v>
      </c>
      <c r="M13" s="51">
        <v>1.3150999999999999</v>
      </c>
      <c r="N13" s="51">
        <v>1.149</v>
      </c>
      <c r="O13" s="50">
        <v>113.15</v>
      </c>
      <c r="P13" s="43">
        <v>39920.92</v>
      </c>
      <c r="Q13" s="43">
        <v>41613.07</v>
      </c>
      <c r="R13" s="49">
        <f t="shared" si="3"/>
        <v>45691.906005221928</v>
      </c>
      <c r="S13" s="48">
        <v>1.3217000000000001</v>
      </c>
    </row>
    <row r="14" spans="1:19">
      <c r="B14" s="47">
        <v>43412</v>
      </c>
      <c r="C14" s="46">
        <v>54000</v>
      </c>
      <c r="D14" s="45">
        <v>54500</v>
      </c>
      <c r="E14" s="44">
        <f t="shared" si="0"/>
        <v>54250</v>
      </c>
      <c r="F14" s="46">
        <v>54000</v>
      </c>
      <c r="G14" s="45">
        <v>54500</v>
      </c>
      <c r="H14" s="44">
        <f t="shared" si="1"/>
        <v>54250</v>
      </c>
      <c r="I14" s="46">
        <v>53750</v>
      </c>
      <c r="J14" s="45">
        <v>54750</v>
      </c>
      <c r="K14" s="44">
        <f t="shared" si="2"/>
        <v>54250</v>
      </c>
      <c r="L14" s="52">
        <v>54500</v>
      </c>
      <c r="M14" s="51">
        <v>1.3101</v>
      </c>
      <c r="N14" s="51">
        <v>1.1418999999999999</v>
      </c>
      <c r="O14" s="50">
        <v>113.68</v>
      </c>
      <c r="P14" s="43">
        <v>41599.879999999997</v>
      </c>
      <c r="Q14" s="43">
        <v>41394.5</v>
      </c>
      <c r="R14" s="49">
        <f t="shared" si="3"/>
        <v>47727.471757596992</v>
      </c>
      <c r="S14" s="48">
        <v>1.3166</v>
      </c>
    </row>
    <row r="15" spans="1:19">
      <c r="B15" s="47">
        <v>43413</v>
      </c>
      <c r="C15" s="46">
        <v>50500</v>
      </c>
      <c r="D15" s="45">
        <v>51000</v>
      </c>
      <c r="E15" s="44">
        <f t="shared" si="0"/>
        <v>50750</v>
      </c>
      <c r="F15" s="46">
        <v>50500</v>
      </c>
      <c r="G15" s="45">
        <v>51000</v>
      </c>
      <c r="H15" s="44">
        <f t="shared" si="1"/>
        <v>50750</v>
      </c>
      <c r="I15" s="46">
        <v>50250</v>
      </c>
      <c r="J15" s="45">
        <v>51250</v>
      </c>
      <c r="K15" s="44">
        <f t="shared" si="2"/>
        <v>50750</v>
      </c>
      <c r="L15" s="52">
        <v>51000</v>
      </c>
      <c r="M15" s="51">
        <v>1.304</v>
      </c>
      <c r="N15" s="51">
        <v>1.1351</v>
      </c>
      <c r="O15" s="50">
        <v>113.86</v>
      </c>
      <c r="P15" s="43">
        <v>39110.43</v>
      </c>
      <c r="Q15" s="43">
        <v>38919.410000000003</v>
      </c>
      <c r="R15" s="49">
        <f t="shared" si="3"/>
        <v>44929.962117875075</v>
      </c>
      <c r="S15" s="48">
        <v>1.3104</v>
      </c>
    </row>
    <row r="16" spans="1:19">
      <c r="B16" s="47">
        <v>43416</v>
      </c>
      <c r="C16" s="46">
        <v>49750</v>
      </c>
      <c r="D16" s="45">
        <v>50250</v>
      </c>
      <c r="E16" s="44">
        <f t="shared" si="0"/>
        <v>50000</v>
      </c>
      <c r="F16" s="46">
        <v>49750</v>
      </c>
      <c r="G16" s="45">
        <v>50250</v>
      </c>
      <c r="H16" s="44">
        <f t="shared" si="1"/>
        <v>50000</v>
      </c>
      <c r="I16" s="46">
        <v>49500</v>
      </c>
      <c r="J16" s="45">
        <v>50500</v>
      </c>
      <c r="K16" s="44">
        <f t="shared" si="2"/>
        <v>50000</v>
      </c>
      <c r="L16" s="52">
        <v>50250</v>
      </c>
      <c r="M16" s="51">
        <v>1.2873000000000001</v>
      </c>
      <c r="N16" s="51">
        <v>1.1273</v>
      </c>
      <c r="O16" s="50">
        <v>113.86</v>
      </c>
      <c r="P16" s="43">
        <v>39035.19</v>
      </c>
      <c r="Q16" s="43">
        <v>38842.080000000002</v>
      </c>
      <c r="R16" s="49">
        <f t="shared" si="3"/>
        <v>44575.534462875898</v>
      </c>
      <c r="S16" s="48">
        <v>1.2937000000000001</v>
      </c>
    </row>
    <row r="17" spans="2:19">
      <c r="B17" s="47">
        <v>43417</v>
      </c>
      <c r="C17" s="46">
        <v>50500</v>
      </c>
      <c r="D17" s="45">
        <v>51000</v>
      </c>
      <c r="E17" s="44">
        <f t="shared" si="0"/>
        <v>50750</v>
      </c>
      <c r="F17" s="46">
        <v>50500</v>
      </c>
      <c r="G17" s="45">
        <v>51000</v>
      </c>
      <c r="H17" s="44">
        <f t="shared" si="1"/>
        <v>50750</v>
      </c>
      <c r="I17" s="46">
        <v>50250</v>
      </c>
      <c r="J17" s="45">
        <v>51250</v>
      </c>
      <c r="K17" s="44">
        <f t="shared" si="2"/>
        <v>50750</v>
      </c>
      <c r="L17" s="52">
        <v>51000</v>
      </c>
      <c r="M17" s="51">
        <v>1.2949999999999999</v>
      </c>
      <c r="N17" s="51">
        <v>1.1259999999999999</v>
      </c>
      <c r="O17" s="50">
        <v>113.95</v>
      </c>
      <c r="P17" s="43">
        <v>39382.239999999998</v>
      </c>
      <c r="Q17" s="43">
        <v>39185.56</v>
      </c>
      <c r="R17" s="49">
        <f t="shared" si="3"/>
        <v>45293.072824156312</v>
      </c>
      <c r="S17" s="48">
        <v>1.3015000000000001</v>
      </c>
    </row>
    <row r="18" spans="2:19">
      <c r="B18" s="47">
        <v>43418</v>
      </c>
      <c r="C18" s="46">
        <v>54500</v>
      </c>
      <c r="D18" s="45">
        <v>55000</v>
      </c>
      <c r="E18" s="44">
        <f t="shared" si="0"/>
        <v>54750</v>
      </c>
      <c r="F18" s="46">
        <v>54500</v>
      </c>
      <c r="G18" s="45">
        <v>55000</v>
      </c>
      <c r="H18" s="44">
        <f t="shared" si="1"/>
        <v>54750</v>
      </c>
      <c r="I18" s="46">
        <v>54250</v>
      </c>
      <c r="J18" s="45">
        <v>55250</v>
      </c>
      <c r="K18" s="44">
        <f t="shared" si="2"/>
        <v>54750</v>
      </c>
      <c r="L18" s="52">
        <v>55000</v>
      </c>
      <c r="M18" s="51">
        <v>1.2975000000000001</v>
      </c>
      <c r="N18" s="51">
        <v>1.1283000000000001</v>
      </c>
      <c r="O18" s="50">
        <v>113.87</v>
      </c>
      <c r="P18" s="43">
        <v>42389.21</v>
      </c>
      <c r="Q18" s="43">
        <v>42171.45</v>
      </c>
      <c r="R18" s="49">
        <f t="shared" si="3"/>
        <v>48745.900912877776</v>
      </c>
      <c r="S18" s="48">
        <v>1.3042</v>
      </c>
    </row>
    <row r="19" spans="2:19">
      <c r="B19" s="47">
        <v>43419</v>
      </c>
      <c r="C19" s="46">
        <v>54500</v>
      </c>
      <c r="D19" s="45">
        <v>55000</v>
      </c>
      <c r="E19" s="44">
        <f t="shared" si="0"/>
        <v>54750</v>
      </c>
      <c r="F19" s="46">
        <v>54500</v>
      </c>
      <c r="G19" s="45">
        <v>55000</v>
      </c>
      <c r="H19" s="44">
        <f t="shared" si="1"/>
        <v>54750</v>
      </c>
      <c r="I19" s="46">
        <v>54250</v>
      </c>
      <c r="J19" s="45">
        <v>55250</v>
      </c>
      <c r="K19" s="44">
        <f t="shared" si="2"/>
        <v>54750</v>
      </c>
      <c r="L19" s="52">
        <v>55000</v>
      </c>
      <c r="M19" s="51">
        <v>1.2777000000000001</v>
      </c>
      <c r="N19" s="51">
        <v>1.1308</v>
      </c>
      <c r="O19" s="50">
        <v>113.41</v>
      </c>
      <c r="P19" s="43">
        <v>43046.1</v>
      </c>
      <c r="Q19" s="43">
        <v>42834.89</v>
      </c>
      <c r="R19" s="49">
        <f t="shared" si="3"/>
        <v>48638.132295719843</v>
      </c>
      <c r="S19" s="48">
        <v>1.284</v>
      </c>
    </row>
    <row r="20" spans="2:19">
      <c r="B20" s="47">
        <v>43420</v>
      </c>
      <c r="C20" s="46">
        <v>54500</v>
      </c>
      <c r="D20" s="45">
        <v>55000</v>
      </c>
      <c r="E20" s="44">
        <f t="shared" si="0"/>
        <v>54750</v>
      </c>
      <c r="F20" s="46">
        <v>54500</v>
      </c>
      <c r="G20" s="45">
        <v>55000</v>
      </c>
      <c r="H20" s="44">
        <f t="shared" si="1"/>
        <v>54750</v>
      </c>
      <c r="I20" s="46">
        <v>54250</v>
      </c>
      <c r="J20" s="45">
        <v>55250</v>
      </c>
      <c r="K20" s="44">
        <f t="shared" si="2"/>
        <v>54750</v>
      </c>
      <c r="L20" s="52">
        <v>55000</v>
      </c>
      <c r="M20" s="51">
        <v>1.2843</v>
      </c>
      <c r="N20" s="51">
        <v>1.1337999999999999</v>
      </c>
      <c r="O20" s="50">
        <v>113.2</v>
      </c>
      <c r="P20" s="43">
        <v>42824.89</v>
      </c>
      <c r="Q20" s="43">
        <v>42615.839999999997</v>
      </c>
      <c r="R20" s="49">
        <f t="shared" si="3"/>
        <v>48509.437290527436</v>
      </c>
      <c r="S20" s="48">
        <v>1.2906</v>
      </c>
    </row>
    <row r="21" spans="2:19">
      <c r="B21" s="47">
        <v>43423</v>
      </c>
      <c r="C21" s="46">
        <v>54750</v>
      </c>
      <c r="D21" s="45">
        <v>55250</v>
      </c>
      <c r="E21" s="44">
        <f t="shared" si="0"/>
        <v>55000</v>
      </c>
      <c r="F21" s="46">
        <v>54750</v>
      </c>
      <c r="G21" s="45">
        <v>55250</v>
      </c>
      <c r="H21" s="44">
        <f t="shared" si="1"/>
        <v>55000</v>
      </c>
      <c r="I21" s="46">
        <v>54500</v>
      </c>
      <c r="J21" s="45">
        <v>55500</v>
      </c>
      <c r="K21" s="44">
        <f t="shared" si="2"/>
        <v>55000</v>
      </c>
      <c r="L21" s="52">
        <v>55250</v>
      </c>
      <c r="M21" s="51">
        <v>1.2831999999999999</v>
      </c>
      <c r="N21" s="51">
        <v>1.1422000000000001</v>
      </c>
      <c r="O21" s="50">
        <v>112.79</v>
      </c>
      <c r="P21" s="43">
        <v>43056.42</v>
      </c>
      <c r="Q21" s="43">
        <v>42852.71</v>
      </c>
      <c r="R21" s="49">
        <f t="shared" si="3"/>
        <v>48371.563649098229</v>
      </c>
      <c r="S21" s="48">
        <v>1.2892999999999999</v>
      </c>
    </row>
    <row r="22" spans="2:19">
      <c r="B22" s="47">
        <v>43424</v>
      </c>
      <c r="C22" s="46">
        <v>54750</v>
      </c>
      <c r="D22" s="45">
        <v>55250</v>
      </c>
      <c r="E22" s="44">
        <f t="shared" si="0"/>
        <v>55000</v>
      </c>
      <c r="F22" s="46">
        <v>54750</v>
      </c>
      <c r="G22" s="45">
        <v>55250</v>
      </c>
      <c r="H22" s="44">
        <f t="shared" si="1"/>
        <v>55000</v>
      </c>
      <c r="I22" s="46">
        <v>54500</v>
      </c>
      <c r="J22" s="45">
        <v>55500</v>
      </c>
      <c r="K22" s="44">
        <f t="shared" si="2"/>
        <v>55000</v>
      </c>
      <c r="L22" s="52">
        <v>55250</v>
      </c>
      <c r="M22" s="51">
        <v>1.2841</v>
      </c>
      <c r="N22" s="51">
        <v>1.1417999999999999</v>
      </c>
      <c r="O22" s="50">
        <v>112.35</v>
      </c>
      <c r="P22" s="43">
        <v>43026.239999999998</v>
      </c>
      <c r="Q22" s="43">
        <v>42819.5</v>
      </c>
      <c r="R22" s="49">
        <f t="shared" si="3"/>
        <v>48388.509371168337</v>
      </c>
      <c r="S22" s="48">
        <v>1.2903</v>
      </c>
    </row>
    <row r="23" spans="2:19">
      <c r="B23" s="47">
        <v>43425</v>
      </c>
      <c r="C23" s="46">
        <v>54750</v>
      </c>
      <c r="D23" s="45">
        <v>55250</v>
      </c>
      <c r="E23" s="44">
        <f t="shared" si="0"/>
        <v>55000</v>
      </c>
      <c r="F23" s="46">
        <v>54750</v>
      </c>
      <c r="G23" s="45">
        <v>55250</v>
      </c>
      <c r="H23" s="44">
        <f t="shared" si="1"/>
        <v>55000</v>
      </c>
      <c r="I23" s="46">
        <v>54500</v>
      </c>
      <c r="J23" s="45">
        <v>55500</v>
      </c>
      <c r="K23" s="44">
        <f t="shared" si="2"/>
        <v>55000</v>
      </c>
      <c r="L23" s="52">
        <v>55250</v>
      </c>
      <c r="M23" s="51">
        <v>1.2809999999999999</v>
      </c>
      <c r="N23" s="51">
        <v>1.1411</v>
      </c>
      <c r="O23" s="50">
        <v>113.06</v>
      </c>
      <c r="P23" s="43">
        <v>43130.37</v>
      </c>
      <c r="Q23" s="43">
        <v>42919.29</v>
      </c>
      <c r="R23" s="49">
        <f t="shared" si="3"/>
        <v>48418.192971693978</v>
      </c>
      <c r="S23" s="48">
        <v>1.2873000000000001</v>
      </c>
    </row>
    <row r="24" spans="2:19">
      <c r="B24" s="47">
        <v>43426</v>
      </c>
      <c r="C24" s="46">
        <v>54750</v>
      </c>
      <c r="D24" s="45">
        <v>55250</v>
      </c>
      <c r="E24" s="44">
        <f t="shared" si="0"/>
        <v>55000</v>
      </c>
      <c r="F24" s="46">
        <v>54750</v>
      </c>
      <c r="G24" s="45">
        <v>55250</v>
      </c>
      <c r="H24" s="44">
        <f t="shared" si="1"/>
        <v>55000</v>
      </c>
      <c r="I24" s="46">
        <v>54500</v>
      </c>
      <c r="J24" s="45">
        <v>55500</v>
      </c>
      <c r="K24" s="44">
        <f t="shared" si="2"/>
        <v>55000</v>
      </c>
      <c r="L24" s="52">
        <v>55250</v>
      </c>
      <c r="M24" s="51">
        <v>1.2883</v>
      </c>
      <c r="N24" s="51">
        <v>1.1406000000000001</v>
      </c>
      <c r="O24" s="50">
        <v>112.96</v>
      </c>
      <c r="P24" s="43">
        <v>42885.97</v>
      </c>
      <c r="Q24" s="43">
        <v>42680.57</v>
      </c>
      <c r="R24" s="49">
        <f t="shared" si="3"/>
        <v>48439.417850254249</v>
      </c>
      <c r="S24" s="48">
        <v>1.2945</v>
      </c>
    </row>
    <row r="25" spans="2:19">
      <c r="B25" s="47">
        <v>43427</v>
      </c>
      <c r="C25" s="46">
        <v>54750</v>
      </c>
      <c r="D25" s="45">
        <v>55250</v>
      </c>
      <c r="E25" s="44">
        <f t="shared" si="0"/>
        <v>55000</v>
      </c>
      <c r="F25" s="46">
        <v>54750</v>
      </c>
      <c r="G25" s="45">
        <v>55250</v>
      </c>
      <c r="H25" s="44">
        <f t="shared" si="1"/>
        <v>55000</v>
      </c>
      <c r="I25" s="46">
        <v>54500</v>
      </c>
      <c r="J25" s="45">
        <v>55500</v>
      </c>
      <c r="K25" s="44">
        <f t="shared" si="2"/>
        <v>55000</v>
      </c>
      <c r="L25" s="52">
        <v>55250</v>
      </c>
      <c r="M25" s="51">
        <v>1.2826</v>
      </c>
      <c r="N25" s="51">
        <v>1.135</v>
      </c>
      <c r="O25" s="50">
        <v>112.85</v>
      </c>
      <c r="P25" s="43">
        <v>43076.56</v>
      </c>
      <c r="Q25" s="43">
        <v>42872.66</v>
      </c>
      <c r="R25" s="49">
        <f t="shared" si="3"/>
        <v>48678.414096916298</v>
      </c>
      <c r="S25" s="48">
        <v>1.2887</v>
      </c>
    </row>
    <row r="26" spans="2:19">
      <c r="B26" s="47">
        <v>43430</v>
      </c>
      <c r="C26" s="46">
        <v>54750</v>
      </c>
      <c r="D26" s="45">
        <v>55250</v>
      </c>
      <c r="E26" s="44">
        <f t="shared" si="0"/>
        <v>55000</v>
      </c>
      <c r="F26" s="46">
        <v>54750</v>
      </c>
      <c r="G26" s="45">
        <v>55250</v>
      </c>
      <c r="H26" s="44">
        <f t="shared" si="1"/>
        <v>55000</v>
      </c>
      <c r="I26" s="46">
        <v>54500</v>
      </c>
      <c r="J26" s="45">
        <v>55500</v>
      </c>
      <c r="K26" s="44">
        <f t="shared" si="2"/>
        <v>55000</v>
      </c>
      <c r="L26" s="52">
        <v>55250</v>
      </c>
      <c r="M26" s="51">
        <v>1.2847</v>
      </c>
      <c r="N26" s="51">
        <v>1.1355999999999999</v>
      </c>
      <c r="O26" s="50">
        <v>113.24</v>
      </c>
      <c r="P26" s="43">
        <v>43006.15</v>
      </c>
      <c r="Q26" s="43">
        <v>42802.91</v>
      </c>
      <c r="R26" s="49">
        <f t="shared" si="3"/>
        <v>48652.694610778446</v>
      </c>
      <c r="S26" s="48">
        <v>1.2907999999999999</v>
      </c>
    </row>
    <row r="27" spans="2:19">
      <c r="B27" s="47">
        <v>43431</v>
      </c>
      <c r="C27" s="46">
        <v>54750</v>
      </c>
      <c r="D27" s="45">
        <v>55250</v>
      </c>
      <c r="E27" s="44">
        <f t="shared" si="0"/>
        <v>55000</v>
      </c>
      <c r="F27" s="46">
        <v>54750</v>
      </c>
      <c r="G27" s="45">
        <v>55250</v>
      </c>
      <c r="H27" s="44">
        <f t="shared" si="1"/>
        <v>55000</v>
      </c>
      <c r="I27" s="46">
        <v>54500</v>
      </c>
      <c r="J27" s="45">
        <v>55500</v>
      </c>
      <c r="K27" s="44">
        <f t="shared" si="2"/>
        <v>55000</v>
      </c>
      <c r="L27" s="52">
        <v>55250</v>
      </c>
      <c r="M27" s="51">
        <v>1.2756000000000001</v>
      </c>
      <c r="N27" s="51">
        <v>1.1327</v>
      </c>
      <c r="O27" s="50">
        <v>113.59</v>
      </c>
      <c r="P27" s="43">
        <v>43312.95</v>
      </c>
      <c r="Q27" s="43">
        <v>43110.17</v>
      </c>
      <c r="R27" s="49">
        <f t="shared" si="3"/>
        <v>48777.257879403194</v>
      </c>
      <c r="S27" s="48">
        <v>1.2816000000000001</v>
      </c>
    </row>
    <row r="28" spans="2:19">
      <c r="B28" s="47">
        <v>43432</v>
      </c>
      <c r="C28" s="46">
        <v>54750</v>
      </c>
      <c r="D28" s="45">
        <v>55250</v>
      </c>
      <c r="E28" s="44">
        <f t="shared" si="0"/>
        <v>55000</v>
      </c>
      <c r="F28" s="46">
        <v>54750</v>
      </c>
      <c r="G28" s="45">
        <v>55250</v>
      </c>
      <c r="H28" s="44">
        <f t="shared" si="1"/>
        <v>55000</v>
      </c>
      <c r="I28" s="46">
        <v>54500</v>
      </c>
      <c r="J28" s="45">
        <v>55500</v>
      </c>
      <c r="K28" s="44">
        <f t="shared" si="2"/>
        <v>55000</v>
      </c>
      <c r="L28" s="52">
        <v>55250</v>
      </c>
      <c r="M28" s="51">
        <v>1.2791999999999999</v>
      </c>
      <c r="N28" s="51">
        <v>1.1289</v>
      </c>
      <c r="O28" s="50">
        <v>113.82</v>
      </c>
      <c r="P28" s="43">
        <v>43191.06</v>
      </c>
      <c r="Q28" s="43">
        <v>42992.76</v>
      </c>
      <c r="R28" s="49">
        <f t="shared" si="3"/>
        <v>48941.447426698556</v>
      </c>
      <c r="S28" s="48">
        <v>1.2850999999999999</v>
      </c>
    </row>
    <row r="29" spans="2:19">
      <c r="B29" s="47">
        <v>43433</v>
      </c>
      <c r="C29" s="46">
        <v>54750</v>
      </c>
      <c r="D29" s="45">
        <v>55250</v>
      </c>
      <c r="E29" s="44">
        <f t="shared" si="0"/>
        <v>55000</v>
      </c>
      <c r="F29" s="46">
        <v>54750</v>
      </c>
      <c r="G29" s="45">
        <v>55250</v>
      </c>
      <c r="H29" s="44">
        <f t="shared" si="1"/>
        <v>55000</v>
      </c>
      <c r="I29" s="46">
        <v>54500</v>
      </c>
      <c r="J29" s="45">
        <v>55500</v>
      </c>
      <c r="K29" s="44">
        <f t="shared" si="2"/>
        <v>55000</v>
      </c>
      <c r="L29" s="52">
        <v>55250</v>
      </c>
      <c r="M29" s="51">
        <v>1.2775000000000001</v>
      </c>
      <c r="N29" s="51">
        <v>1.1387</v>
      </c>
      <c r="O29" s="50">
        <v>113.27</v>
      </c>
      <c r="P29" s="43">
        <v>43248.53</v>
      </c>
      <c r="Q29" s="43">
        <v>43046.36</v>
      </c>
      <c r="R29" s="49">
        <f t="shared" si="3"/>
        <v>48520.242381663302</v>
      </c>
      <c r="S29" s="48">
        <v>1.2835000000000001</v>
      </c>
    </row>
    <row r="30" spans="2:19">
      <c r="B30" s="47">
        <v>43434</v>
      </c>
      <c r="C30" s="46">
        <v>54750</v>
      </c>
      <c r="D30" s="45">
        <v>55250</v>
      </c>
      <c r="E30" s="44">
        <f t="shared" si="0"/>
        <v>55000</v>
      </c>
      <c r="F30" s="46">
        <v>54750</v>
      </c>
      <c r="G30" s="45">
        <v>55250</v>
      </c>
      <c r="H30" s="44">
        <f t="shared" si="1"/>
        <v>55000</v>
      </c>
      <c r="I30" s="46">
        <v>54500</v>
      </c>
      <c r="J30" s="45">
        <v>55500</v>
      </c>
      <c r="K30" s="44">
        <f t="shared" si="2"/>
        <v>55000</v>
      </c>
      <c r="L30" s="52">
        <v>55250</v>
      </c>
      <c r="M30" s="51">
        <v>1.2757000000000001</v>
      </c>
      <c r="N30" s="51">
        <v>1.1366000000000001</v>
      </c>
      <c r="O30" s="50">
        <v>113.54</v>
      </c>
      <c r="P30" s="43">
        <v>43309.56</v>
      </c>
      <c r="Q30" s="43">
        <v>43103.45</v>
      </c>
      <c r="R30" s="49">
        <f t="shared" si="3"/>
        <v>48609.889143058244</v>
      </c>
      <c r="S30" s="48">
        <v>1.2818000000000001</v>
      </c>
    </row>
    <row r="31" spans="2:19" s="10" customFormat="1">
      <c r="B31" s="42" t="s">
        <v>11</v>
      </c>
      <c r="C31" s="41">
        <f>ROUND(AVERAGE(C9:C30),2)</f>
        <v>52761.36</v>
      </c>
      <c r="D31" s="40">
        <f>ROUND(AVERAGE(D9:D30),2)</f>
        <v>53261.36</v>
      </c>
      <c r="E31" s="39">
        <f>ROUND(AVERAGE(C31:D31),2)</f>
        <v>53011.360000000001</v>
      </c>
      <c r="F31" s="41">
        <f>ROUND(AVERAGE(F9:F30),2)</f>
        <v>53295.45</v>
      </c>
      <c r="G31" s="40">
        <f>ROUND(AVERAGE(G9:G30),2)</f>
        <v>53840.91</v>
      </c>
      <c r="H31" s="39">
        <f>ROUND(AVERAGE(F31:G31),2)</f>
        <v>53568.18</v>
      </c>
      <c r="I31" s="41">
        <f>ROUND(AVERAGE(I9:I30),2)</f>
        <v>53068.18</v>
      </c>
      <c r="J31" s="40">
        <f>ROUND(AVERAGE(J9:J30),2)</f>
        <v>54068.18</v>
      </c>
      <c r="K31" s="39">
        <f>ROUND(AVERAGE(I31:J31),2)</f>
        <v>53568.18</v>
      </c>
      <c r="L31" s="38">
        <f>ROUND(AVERAGE(L9:L30),2)</f>
        <v>53261.36</v>
      </c>
      <c r="M31" s="37">
        <f>ROUND(AVERAGE(M9:M30),4)</f>
        <v>1.2899</v>
      </c>
      <c r="N31" s="36">
        <f>ROUND(AVERAGE(N9:N30),4)</f>
        <v>1.1366000000000001</v>
      </c>
      <c r="O31" s="175">
        <f>ROUND(AVERAGE(O9:O30),2)</f>
        <v>113.31</v>
      </c>
      <c r="P31" s="35">
        <f>AVERAGE(P9:P30)</f>
        <v>41304.186818181814</v>
      </c>
      <c r="Q31" s="35">
        <f>AVERAGE(Q9:Q30)</f>
        <v>41548.752272727274</v>
      </c>
      <c r="R31" s="35">
        <f>AVERAGE(R9:R30)</f>
        <v>46863.00294959647</v>
      </c>
      <c r="S31" s="34">
        <f>AVERAGE(S9:S30)</f>
        <v>1.2961863636363637</v>
      </c>
    </row>
    <row r="32" spans="2:19" s="5" customFormat="1">
      <c r="B32" s="33" t="s">
        <v>12</v>
      </c>
      <c r="C32" s="32">
        <f t="shared" ref="C32:S32" si="4">MAX(C9:C30)</f>
        <v>54750</v>
      </c>
      <c r="D32" s="31">
        <f t="shared" si="4"/>
        <v>55250</v>
      </c>
      <c r="E32" s="30">
        <f t="shared" si="4"/>
        <v>55000</v>
      </c>
      <c r="F32" s="32">
        <f t="shared" si="4"/>
        <v>59000</v>
      </c>
      <c r="G32" s="31">
        <f t="shared" si="4"/>
        <v>59500</v>
      </c>
      <c r="H32" s="30">
        <f t="shared" si="4"/>
        <v>59250</v>
      </c>
      <c r="I32" s="32">
        <f t="shared" si="4"/>
        <v>58750</v>
      </c>
      <c r="J32" s="31">
        <f t="shared" si="4"/>
        <v>59750</v>
      </c>
      <c r="K32" s="30">
        <f t="shared" si="4"/>
        <v>59250</v>
      </c>
      <c r="L32" s="29">
        <f t="shared" si="4"/>
        <v>55250</v>
      </c>
      <c r="M32" s="28">
        <f t="shared" si="4"/>
        <v>1.3150999999999999</v>
      </c>
      <c r="N32" s="27">
        <f t="shared" si="4"/>
        <v>1.149</v>
      </c>
      <c r="O32" s="26">
        <f t="shared" si="4"/>
        <v>113.95</v>
      </c>
      <c r="P32" s="25">
        <f t="shared" si="4"/>
        <v>43312.95</v>
      </c>
      <c r="Q32" s="25">
        <f t="shared" si="4"/>
        <v>45864.49</v>
      </c>
      <c r="R32" s="25">
        <f t="shared" si="4"/>
        <v>48941.447426698556</v>
      </c>
      <c r="S32" s="24">
        <f t="shared" si="4"/>
        <v>1.3217000000000001</v>
      </c>
    </row>
    <row r="33" spans="2:19" s="5" customFormat="1" ht="13.5" thickBot="1">
      <c r="B33" s="23" t="s">
        <v>13</v>
      </c>
      <c r="C33" s="22">
        <f t="shared" ref="C33:S33" si="5">MIN(C9:C30)</f>
        <v>44500</v>
      </c>
      <c r="D33" s="21">
        <f t="shared" si="5"/>
        <v>45000</v>
      </c>
      <c r="E33" s="20">
        <f t="shared" si="5"/>
        <v>44750</v>
      </c>
      <c r="F33" s="22">
        <f t="shared" si="5"/>
        <v>45000</v>
      </c>
      <c r="G33" s="21">
        <f t="shared" si="5"/>
        <v>45500</v>
      </c>
      <c r="H33" s="20">
        <f t="shared" si="5"/>
        <v>45250</v>
      </c>
      <c r="I33" s="22">
        <f t="shared" si="5"/>
        <v>44750</v>
      </c>
      <c r="J33" s="21">
        <f t="shared" si="5"/>
        <v>45750</v>
      </c>
      <c r="K33" s="20">
        <f t="shared" si="5"/>
        <v>45250</v>
      </c>
      <c r="L33" s="19">
        <f t="shared" si="5"/>
        <v>45000</v>
      </c>
      <c r="M33" s="18">
        <f t="shared" si="5"/>
        <v>1.2756000000000001</v>
      </c>
      <c r="N33" s="17">
        <f t="shared" si="5"/>
        <v>1.1259999999999999</v>
      </c>
      <c r="O33" s="16">
        <f t="shared" si="5"/>
        <v>112.35</v>
      </c>
      <c r="P33" s="15">
        <f t="shared" si="5"/>
        <v>34634.03</v>
      </c>
      <c r="Q33" s="15">
        <f t="shared" si="5"/>
        <v>34855.22</v>
      </c>
      <c r="R33" s="15">
        <f t="shared" si="5"/>
        <v>39411.455596426698</v>
      </c>
      <c r="S33" s="14">
        <f t="shared" si="5"/>
        <v>1.2816000000000001</v>
      </c>
    </row>
    <row r="35" spans="2:19">
      <c r="B35" s="7" t="s">
        <v>14</v>
      </c>
      <c r="C35" s="9"/>
      <c r="D35" s="9"/>
      <c r="E35" s="8"/>
      <c r="F35" s="9"/>
      <c r="G35" s="9"/>
      <c r="H35" s="8"/>
      <c r="I35" s="9"/>
      <c r="J35" s="9"/>
      <c r="K35" s="8"/>
      <c r="L35" s="9"/>
      <c r="M35" s="9"/>
      <c r="N35" s="8"/>
    </row>
    <row r="36" spans="2:19">
      <c r="B36" s="7" t="s">
        <v>15</v>
      </c>
      <c r="C36" s="9"/>
      <c r="D36" s="9"/>
      <c r="E36" s="8"/>
      <c r="F36" s="9"/>
      <c r="G36" s="9"/>
      <c r="H36" s="8"/>
      <c r="I36" s="9"/>
      <c r="J36" s="9"/>
      <c r="K36" s="8"/>
      <c r="L36" s="9"/>
      <c r="M36" s="9"/>
      <c r="N36" s="8"/>
    </row>
  </sheetData>
  <mergeCells count="7">
    <mergeCell ref="P7:Q7"/>
    <mergeCell ref="S7:S8"/>
    <mergeCell ref="C7:E7"/>
    <mergeCell ref="F7:H7"/>
    <mergeCell ref="I7:K7"/>
    <mergeCell ref="L7:L8"/>
    <mergeCell ref="M7:O7"/>
  </mergeCells>
  <phoneticPr fontId="7" type="noConversion"/>
  <printOptions horizontalCentered="1" verticalCentered="1" gridLines="1" gridLinesSet="0"/>
  <pageMargins left="0.19685039370078741" right="0.19685039370078741" top="0.98425196850393704" bottom="0.98425196850393704" header="0.51181102362204722" footer="0.51181102362204722"/>
  <pageSetup paperSize="9" scale="96" orientation="landscape" horizontalDpi="204" verticalDpi="196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13</vt:i4>
      </vt:variant>
    </vt:vector>
  </HeadingPairs>
  <TitlesOfParts>
    <vt:vector size="13" baseType="lpstr">
      <vt:lpstr>Copper</vt:lpstr>
      <vt:lpstr>Aluminium Alloy</vt:lpstr>
      <vt:lpstr>NA Alloy</vt:lpstr>
      <vt:lpstr>Primary Aluminium</vt:lpstr>
      <vt:lpstr>Zinc</vt:lpstr>
      <vt:lpstr>Lead</vt:lpstr>
      <vt:lpstr>Tin</vt:lpstr>
      <vt:lpstr>Nickel</vt:lpstr>
      <vt:lpstr>Cobalt</vt:lpstr>
      <vt:lpstr>Molybdenum</vt:lpstr>
      <vt:lpstr>ABR</vt:lpstr>
      <vt:lpstr>ABR Avg</vt:lpstr>
      <vt:lpstr>Averages Inc. Euro Eq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LMEprice Averages Export for Global Steel</dc:title>
  <dc:creator>kiran.kaur</dc:creator>
  <cp:lastModifiedBy>김은희</cp:lastModifiedBy>
  <cp:lastPrinted>2011-08-25T10:07:39Z</cp:lastPrinted>
  <dcterms:created xsi:type="dcterms:W3CDTF">2012-05-31T12:49:12Z</dcterms:created>
  <dcterms:modified xsi:type="dcterms:W3CDTF">2018-12-02T23:58:55Z</dcterms:modified>
</cp:coreProperties>
</file>