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2370" yWindow="720" windowWidth="25905" windowHeight="11205" tabRatio="993" firstSheet="3" activeTab="13"/>
  </bookViews>
  <sheets>
    <sheet name="Copper" sheetId="1" r:id="rId1"/>
    <sheet name="Aluminium Alloy" sheetId="2" r:id="rId2"/>
    <sheet name="NA Alloy" sheetId="3" r:id="rId3"/>
    <sheet name="Primary Aluminium" sheetId="4" r:id="rId4"/>
    <sheet name="Zinc" sheetId="5" r:id="rId5"/>
    <sheet name="Lead" sheetId="6" r:id="rId6"/>
    <sheet name="Tin" sheetId="7" r:id="rId7"/>
    <sheet name="Nickel" sheetId="8" r:id="rId8"/>
    <sheet name="Global Steel" sheetId="9" r:id="rId9"/>
    <sheet name="Cobalt" sheetId="10" r:id="rId10"/>
    <sheet name="Molybdenum" sheetId="11" r:id="rId11"/>
    <sheet name="ABR" sheetId="12" r:id="rId12"/>
    <sheet name="ABR Avg" sheetId="13" r:id="rId13"/>
    <sheet name="Averages Inc. Euro Eq" sheetId="14" r:id="rId14"/>
  </sheets>
  <calcPr calcId="145621"/>
</workbook>
</file>

<file path=xl/calcChain.xml><?xml version="1.0" encoding="utf-8"?>
<calcChain xmlns="http://schemas.openxmlformats.org/spreadsheetml/2006/main">
  <c r="C19" i="13"/>
  <c r="C18"/>
  <c r="C17"/>
  <c r="D11"/>
  <c r="J31" i="12"/>
  <c r="G31"/>
  <c r="D31"/>
  <c r="J30"/>
  <c r="G30"/>
  <c r="D30"/>
  <c r="J29"/>
  <c r="E11" i="13" s="1"/>
  <c r="G29" i="12"/>
  <c r="D29"/>
  <c r="C11" i="13" s="1"/>
  <c r="I28" i="12"/>
  <c r="F28"/>
  <c r="I27"/>
  <c r="F27"/>
  <c r="I26"/>
  <c r="F26"/>
  <c r="I25"/>
  <c r="F25"/>
  <c r="I24"/>
  <c r="F24"/>
  <c r="I23"/>
  <c r="F23"/>
  <c r="I22"/>
  <c r="F22"/>
  <c r="I21"/>
  <c r="F21"/>
  <c r="I20"/>
  <c r="F20"/>
  <c r="I19"/>
  <c r="F19"/>
  <c r="I18"/>
  <c r="F18"/>
  <c r="I17"/>
  <c r="F17"/>
  <c r="I16"/>
  <c r="F16"/>
  <c r="I15"/>
  <c r="F15"/>
  <c r="I14"/>
  <c r="F14"/>
  <c r="I13"/>
  <c r="F13"/>
  <c r="I12"/>
  <c r="F12"/>
  <c r="I11"/>
  <c r="F11"/>
  <c r="I10"/>
  <c r="F10"/>
  <c r="I9"/>
  <c r="F9"/>
  <c r="I8"/>
  <c r="F8"/>
  <c r="S32" i="11"/>
  <c r="Q32"/>
  <c r="P32"/>
  <c r="O32"/>
  <c r="N32"/>
  <c r="M32"/>
  <c r="L32"/>
  <c r="J32"/>
  <c r="I32"/>
  <c r="H32"/>
  <c r="G32"/>
  <c r="F32"/>
  <c r="D32"/>
  <c r="C32"/>
  <c r="S31"/>
  <c r="Q31"/>
  <c r="P31"/>
  <c r="O31"/>
  <c r="N31"/>
  <c r="M31"/>
  <c r="L31"/>
  <c r="J31"/>
  <c r="I31"/>
  <c r="G31"/>
  <c r="F31"/>
  <c r="E31"/>
  <c r="D31"/>
  <c r="C31"/>
  <c r="S30"/>
  <c r="Q30"/>
  <c r="P30"/>
  <c r="O30"/>
  <c r="N30"/>
  <c r="M30"/>
  <c r="L30"/>
  <c r="J30"/>
  <c r="I30"/>
  <c r="K30" s="1"/>
  <c r="G30"/>
  <c r="F30"/>
  <c r="H30" s="1"/>
  <c r="D30"/>
  <c r="E30" s="1"/>
  <c r="C30"/>
  <c r="R29"/>
  <c r="K29"/>
  <c r="H29"/>
  <c r="E29"/>
  <c r="R28"/>
  <c r="K28"/>
  <c r="H28"/>
  <c r="E28"/>
  <c r="R27"/>
  <c r="K27"/>
  <c r="H27"/>
  <c r="E27"/>
  <c r="R26"/>
  <c r="K26"/>
  <c r="H26"/>
  <c r="E26"/>
  <c r="R25"/>
  <c r="K25"/>
  <c r="H25"/>
  <c r="E25"/>
  <c r="R24"/>
  <c r="K24"/>
  <c r="H24"/>
  <c r="E24"/>
  <c r="R23"/>
  <c r="K23"/>
  <c r="H23"/>
  <c r="E23"/>
  <c r="R22"/>
  <c r="K22"/>
  <c r="H22"/>
  <c r="E22"/>
  <c r="R21"/>
  <c r="K21"/>
  <c r="H21"/>
  <c r="E21"/>
  <c r="R20"/>
  <c r="K20"/>
  <c r="H20"/>
  <c r="E20"/>
  <c r="R19"/>
  <c r="K19"/>
  <c r="H19"/>
  <c r="E19"/>
  <c r="R18"/>
  <c r="K18"/>
  <c r="H18"/>
  <c r="E18"/>
  <c r="R17"/>
  <c r="K17"/>
  <c r="H17"/>
  <c r="E17"/>
  <c r="R16"/>
  <c r="K16"/>
  <c r="H16"/>
  <c r="E16"/>
  <c r="R15"/>
  <c r="K15"/>
  <c r="H15"/>
  <c r="E15"/>
  <c r="R14"/>
  <c r="K14"/>
  <c r="H14"/>
  <c r="E14"/>
  <c r="R13"/>
  <c r="K13"/>
  <c r="H13"/>
  <c r="E13"/>
  <c r="R12"/>
  <c r="K12"/>
  <c r="H12"/>
  <c r="E12"/>
  <c r="R11"/>
  <c r="K11"/>
  <c r="H11"/>
  <c r="E11"/>
  <c r="R10"/>
  <c r="K10"/>
  <c r="H10"/>
  <c r="E10"/>
  <c r="R9"/>
  <c r="R30" s="1"/>
  <c r="K9"/>
  <c r="K32" s="1"/>
  <c r="H9"/>
  <c r="H31" s="1"/>
  <c r="E9"/>
  <c r="E32" s="1"/>
  <c r="S32" i="10"/>
  <c r="Q32"/>
  <c r="P32"/>
  <c r="O32"/>
  <c r="N32"/>
  <c r="M32"/>
  <c r="L32"/>
  <c r="J32"/>
  <c r="I32"/>
  <c r="G32"/>
  <c r="F32"/>
  <c r="D32"/>
  <c r="C32"/>
  <c r="S31"/>
  <c r="Q31"/>
  <c r="P31"/>
  <c r="O31"/>
  <c r="N31"/>
  <c r="M31"/>
  <c r="L31"/>
  <c r="J31"/>
  <c r="I31"/>
  <c r="H31"/>
  <c r="G31"/>
  <c r="F31"/>
  <c r="D31"/>
  <c r="C31"/>
  <c r="S30"/>
  <c r="Q30"/>
  <c r="P30"/>
  <c r="O30"/>
  <c r="N30"/>
  <c r="M30"/>
  <c r="L30"/>
  <c r="J30"/>
  <c r="I30"/>
  <c r="K30" s="1"/>
  <c r="H30"/>
  <c r="G30"/>
  <c r="F30"/>
  <c r="E30"/>
  <c r="D30"/>
  <c r="C30"/>
  <c r="R29"/>
  <c r="K29"/>
  <c r="H29"/>
  <c r="E29"/>
  <c r="R28"/>
  <c r="K28"/>
  <c r="H28"/>
  <c r="E28"/>
  <c r="R27"/>
  <c r="K27"/>
  <c r="H27"/>
  <c r="E27"/>
  <c r="R26"/>
  <c r="K26"/>
  <c r="H26"/>
  <c r="E26"/>
  <c r="R25"/>
  <c r="K25"/>
  <c r="H25"/>
  <c r="E25"/>
  <c r="R24"/>
  <c r="K24"/>
  <c r="H24"/>
  <c r="E24"/>
  <c r="R23"/>
  <c r="K23"/>
  <c r="H23"/>
  <c r="E23"/>
  <c r="R22"/>
  <c r="K22"/>
  <c r="H22"/>
  <c r="E22"/>
  <c r="R21"/>
  <c r="K21"/>
  <c r="H21"/>
  <c r="E21"/>
  <c r="R20"/>
  <c r="K20"/>
  <c r="H20"/>
  <c r="E20"/>
  <c r="R19"/>
  <c r="K19"/>
  <c r="H19"/>
  <c r="E19"/>
  <c r="R18"/>
  <c r="K18"/>
  <c r="H18"/>
  <c r="E18"/>
  <c r="R17"/>
  <c r="K17"/>
  <c r="H17"/>
  <c r="E17"/>
  <c r="R16"/>
  <c r="K16"/>
  <c r="H16"/>
  <c r="E16"/>
  <c r="R15"/>
  <c r="K15"/>
  <c r="H15"/>
  <c r="E15"/>
  <c r="R14"/>
  <c r="K14"/>
  <c r="H14"/>
  <c r="E14"/>
  <c r="R13"/>
  <c r="K13"/>
  <c r="H13"/>
  <c r="E13"/>
  <c r="R12"/>
  <c r="K12"/>
  <c r="H12"/>
  <c r="E12"/>
  <c r="R11"/>
  <c r="K11"/>
  <c r="H11"/>
  <c r="E11"/>
  <c r="R10"/>
  <c r="K10"/>
  <c r="H10"/>
  <c r="E10"/>
  <c r="R9"/>
  <c r="R32" s="1"/>
  <c r="K9"/>
  <c r="K32" s="1"/>
  <c r="H9"/>
  <c r="H32" s="1"/>
  <c r="E9"/>
  <c r="E32" s="1"/>
  <c r="S32" i="9"/>
  <c r="R32"/>
  <c r="Q32"/>
  <c r="P32"/>
  <c r="O32"/>
  <c r="N32"/>
  <c r="M32"/>
  <c r="L32"/>
  <c r="J32"/>
  <c r="I32"/>
  <c r="G32"/>
  <c r="F32"/>
  <c r="D32"/>
  <c r="C32"/>
  <c r="S31"/>
  <c r="Q31"/>
  <c r="P31"/>
  <c r="O31"/>
  <c r="N31"/>
  <c r="M31"/>
  <c r="L31"/>
  <c r="K31"/>
  <c r="J31"/>
  <c r="I31"/>
  <c r="G31"/>
  <c r="F31"/>
  <c r="D31"/>
  <c r="C31"/>
  <c r="S30"/>
  <c r="Q30"/>
  <c r="P30"/>
  <c r="O30"/>
  <c r="N30"/>
  <c r="M30"/>
  <c r="L30"/>
  <c r="K30"/>
  <c r="J30"/>
  <c r="I30"/>
  <c r="H30"/>
  <c r="G30"/>
  <c r="F30"/>
  <c r="D30"/>
  <c r="C30"/>
  <c r="E30" s="1"/>
  <c r="R29"/>
  <c r="K29"/>
  <c r="H29"/>
  <c r="E29"/>
  <c r="R28"/>
  <c r="K28"/>
  <c r="H28"/>
  <c r="E28"/>
  <c r="R27"/>
  <c r="K27"/>
  <c r="H27"/>
  <c r="E27"/>
  <c r="R26"/>
  <c r="K26"/>
  <c r="H26"/>
  <c r="E26"/>
  <c r="R25"/>
  <c r="K25"/>
  <c r="H25"/>
  <c r="E25"/>
  <c r="R24"/>
  <c r="K24"/>
  <c r="H24"/>
  <c r="E24"/>
  <c r="R23"/>
  <c r="K23"/>
  <c r="H23"/>
  <c r="E23"/>
  <c r="R22"/>
  <c r="K22"/>
  <c r="H22"/>
  <c r="E22"/>
  <c r="R21"/>
  <c r="K21"/>
  <c r="H21"/>
  <c r="E21"/>
  <c r="R20"/>
  <c r="K20"/>
  <c r="H20"/>
  <c r="E20"/>
  <c r="R19"/>
  <c r="K19"/>
  <c r="H19"/>
  <c r="E19"/>
  <c r="R18"/>
  <c r="K18"/>
  <c r="H18"/>
  <c r="E18"/>
  <c r="R17"/>
  <c r="K17"/>
  <c r="H17"/>
  <c r="E17"/>
  <c r="R16"/>
  <c r="K16"/>
  <c r="H16"/>
  <c r="E16"/>
  <c r="R15"/>
  <c r="K15"/>
  <c r="H15"/>
  <c r="E15"/>
  <c r="R14"/>
  <c r="K14"/>
  <c r="H14"/>
  <c r="E14"/>
  <c r="R13"/>
  <c r="K13"/>
  <c r="H13"/>
  <c r="E13"/>
  <c r="R12"/>
  <c r="K12"/>
  <c r="H12"/>
  <c r="E12"/>
  <c r="R11"/>
  <c r="K11"/>
  <c r="H11"/>
  <c r="E11"/>
  <c r="R10"/>
  <c r="K10"/>
  <c r="H10"/>
  <c r="E10"/>
  <c r="R9"/>
  <c r="R31" s="1"/>
  <c r="K9"/>
  <c r="K32" s="1"/>
  <c r="H9"/>
  <c r="H32" s="1"/>
  <c r="E9"/>
  <c r="E32" s="1"/>
  <c r="Y32" i="8"/>
  <c r="W32"/>
  <c r="V32"/>
  <c r="U32"/>
  <c r="T32"/>
  <c r="S32"/>
  <c r="R32"/>
  <c r="P32"/>
  <c r="O32"/>
  <c r="M32"/>
  <c r="L32"/>
  <c r="J32"/>
  <c r="I32"/>
  <c r="G32"/>
  <c r="F32"/>
  <c r="D32"/>
  <c r="C32"/>
  <c r="Y31"/>
  <c r="W31"/>
  <c r="V31"/>
  <c r="U31"/>
  <c r="T31"/>
  <c r="S31"/>
  <c r="R31"/>
  <c r="P31"/>
  <c r="O31"/>
  <c r="N31"/>
  <c r="M31"/>
  <c r="L31"/>
  <c r="J31"/>
  <c r="I31"/>
  <c r="G31"/>
  <c r="F31"/>
  <c r="D31"/>
  <c r="C31"/>
  <c r="Y30"/>
  <c r="W30"/>
  <c r="V30"/>
  <c r="U30"/>
  <c r="T30"/>
  <c r="S30"/>
  <c r="R30"/>
  <c r="Q30"/>
  <c r="P30"/>
  <c r="O30"/>
  <c r="M30"/>
  <c r="L30"/>
  <c r="N30" s="1"/>
  <c r="J30"/>
  <c r="I30"/>
  <c r="K30" s="1"/>
  <c r="H30"/>
  <c r="G30"/>
  <c r="F30"/>
  <c r="E30"/>
  <c r="D30"/>
  <c r="C30"/>
  <c r="X29"/>
  <c r="Q29"/>
  <c r="N29"/>
  <c r="K29"/>
  <c r="H29"/>
  <c r="E29"/>
  <c r="X28"/>
  <c r="Q28"/>
  <c r="N28"/>
  <c r="K28"/>
  <c r="H28"/>
  <c r="E28"/>
  <c r="X27"/>
  <c r="Q27"/>
  <c r="N27"/>
  <c r="K27"/>
  <c r="H27"/>
  <c r="E27"/>
  <c r="X26"/>
  <c r="Q26"/>
  <c r="N26"/>
  <c r="K26"/>
  <c r="H26"/>
  <c r="E26"/>
  <c r="X25"/>
  <c r="Q25"/>
  <c r="N25"/>
  <c r="K25"/>
  <c r="H25"/>
  <c r="E25"/>
  <c r="X24"/>
  <c r="Q24"/>
  <c r="N24"/>
  <c r="K24"/>
  <c r="H24"/>
  <c r="E24"/>
  <c r="X23"/>
  <c r="Q23"/>
  <c r="N23"/>
  <c r="K23"/>
  <c r="H23"/>
  <c r="E23"/>
  <c r="X22"/>
  <c r="Q22"/>
  <c r="N22"/>
  <c r="K22"/>
  <c r="H22"/>
  <c r="E22"/>
  <c r="X21"/>
  <c r="Q21"/>
  <c r="N21"/>
  <c r="K21"/>
  <c r="H21"/>
  <c r="E21"/>
  <c r="X20"/>
  <c r="Q20"/>
  <c r="N20"/>
  <c r="K20"/>
  <c r="H20"/>
  <c r="E20"/>
  <c r="X19"/>
  <c r="Q19"/>
  <c r="N19"/>
  <c r="K19"/>
  <c r="H19"/>
  <c r="E19"/>
  <c r="X18"/>
  <c r="Q18"/>
  <c r="N18"/>
  <c r="K18"/>
  <c r="H18"/>
  <c r="E18"/>
  <c r="X17"/>
  <c r="Q17"/>
  <c r="N17"/>
  <c r="K17"/>
  <c r="H17"/>
  <c r="E17"/>
  <c r="X16"/>
  <c r="Q16"/>
  <c r="N16"/>
  <c r="K16"/>
  <c r="H16"/>
  <c r="E16"/>
  <c r="X15"/>
  <c r="Q15"/>
  <c r="N15"/>
  <c r="K15"/>
  <c r="H15"/>
  <c r="E15"/>
  <c r="X14"/>
  <c r="Q14"/>
  <c r="N14"/>
  <c r="K14"/>
  <c r="H14"/>
  <c r="E14"/>
  <c r="X13"/>
  <c r="Q13"/>
  <c r="N13"/>
  <c r="K13"/>
  <c r="H13"/>
  <c r="E13"/>
  <c r="X12"/>
  <c r="Q12"/>
  <c r="N12"/>
  <c r="K12"/>
  <c r="H12"/>
  <c r="E12"/>
  <c r="X11"/>
  <c r="Q11"/>
  <c r="N11"/>
  <c r="K11"/>
  <c r="H11"/>
  <c r="E11"/>
  <c r="X10"/>
  <c r="Q10"/>
  <c r="N10"/>
  <c r="K10"/>
  <c r="K32" s="1"/>
  <c r="H10"/>
  <c r="E10"/>
  <c r="X9"/>
  <c r="X30" s="1"/>
  <c r="Q9"/>
  <c r="Q31" s="1"/>
  <c r="N9"/>
  <c r="N32" s="1"/>
  <c r="K9"/>
  <c r="K31" s="1"/>
  <c r="H9"/>
  <c r="H31" s="1"/>
  <c r="E9"/>
  <c r="E31" s="1"/>
  <c r="S32" i="7"/>
  <c r="Q32"/>
  <c r="P32"/>
  <c r="O32"/>
  <c r="N32"/>
  <c r="M32"/>
  <c r="L32"/>
  <c r="J32"/>
  <c r="I32"/>
  <c r="H32"/>
  <c r="G32"/>
  <c r="F32"/>
  <c r="D32"/>
  <c r="C32"/>
  <c r="S31"/>
  <c r="Q31"/>
  <c r="P31"/>
  <c r="O31"/>
  <c r="N31"/>
  <c r="M31"/>
  <c r="L31"/>
  <c r="J31"/>
  <c r="I31"/>
  <c r="G31"/>
  <c r="F31"/>
  <c r="E31"/>
  <c r="D31"/>
  <c r="C31"/>
  <c r="S30"/>
  <c r="Q30"/>
  <c r="P30"/>
  <c r="O30"/>
  <c r="N30"/>
  <c r="M30"/>
  <c r="L30"/>
  <c r="J30"/>
  <c r="I30"/>
  <c r="K30" s="1"/>
  <c r="G30"/>
  <c r="F30"/>
  <c r="H30" s="1"/>
  <c r="E30"/>
  <c r="D30"/>
  <c r="C30"/>
  <c r="R29"/>
  <c r="K29"/>
  <c r="H29"/>
  <c r="E29"/>
  <c r="R28"/>
  <c r="K28"/>
  <c r="H28"/>
  <c r="E28"/>
  <c r="R27"/>
  <c r="K27"/>
  <c r="H27"/>
  <c r="E27"/>
  <c r="R26"/>
  <c r="K26"/>
  <c r="H26"/>
  <c r="E26"/>
  <c r="R25"/>
  <c r="K25"/>
  <c r="H25"/>
  <c r="E25"/>
  <c r="R24"/>
  <c r="K24"/>
  <c r="H24"/>
  <c r="E24"/>
  <c r="R23"/>
  <c r="K23"/>
  <c r="H23"/>
  <c r="E23"/>
  <c r="R22"/>
  <c r="K22"/>
  <c r="H22"/>
  <c r="E22"/>
  <c r="R21"/>
  <c r="K21"/>
  <c r="H21"/>
  <c r="E21"/>
  <c r="R20"/>
  <c r="K20"/>
  <c r="H20"/>
  <c r="E20"/>
  <c r="R19"/>
  <c r="K19"/>
  <c r="H19"/>
  <c r="E19"/>
  <c r="R18"/>
  <c r="K18"/>
  <c r="H18"/>
  <c r="E18"/>
  <c r="R17"/>
  <c r="K17"/>
  <c r="H17"/>
  <c r="E17"/>
  <c r="R16"/>
  <c r="K16"/>
  <c r="H16"/>
  <c r="E16"/>
  <c r="R15"/>
  <c r="K15"/>
  <c r="H15"/>
  <c r="E15"/>
  <c r="R14"/>
  <c r="K14"/>
  <c r="H14"/>
  <c r="E14"/>
  <c r="R13"/>
  <c r="K13"/>
  <c r="H13"/>
  <c r="E13"/>
  <c r="R12"/>
  <c r="K12"/>
  <c r="H12"/>
  <c r="E12"/>
  <c r="R11"/>
  <c r="K11"/>
  <c r="H11"/>
  <c r="E11"/>
  <c r="R10"/>
  <c r="K10"/>
  <c r="H10"/>
  <c r="E10"/>
  <c r="R9"/>
  <c r="R30" s="1"/>
  <c r="K9"/>
  <c r="K32" s="1"/>
  <c r="H9"/>
  <c r="H31" s="1"/>
  <c r="E9"/>
  <c r="E32" s="1"/>
  <c r="Y32" i="6"/>
  <c r="W32"/>
  <c r="V32"/>
  <c r="U32"/>
  <c r="T32"/>
  <c r="S32"/>
  <c r="R32"/>
  <c r="P32"/>
  <c r="O32"/>
  <c r="M32"/>
  <c r="L32"/>
  <c r="J32"/>
  <c r="I32"/>
  <c r="G32"/>
  <c r="F32"/>
  <c r="D32"/>
  <c r="C32"/>
  <c r="Y31"/>
  <c r="X31"/>
  <c r="W31"/>
  <c r="V31"/>
  <c r="U31"/>
  <c r="T31"/>
  <c r="S31"/>
  <c r="R31"/>
  <c r="P31"/>
  <c r="O31"/>
  <c r="M31"/>
  <c r="L31"/>
  <c r="J31"/>
  <c r="I31"/>
  <c r="H31"/>
  <c r="G31"/>
  <c r="F31"/>
  <c r="D31"/>
  <c r="C31"/>
  <c r="Y30"/>
  <c r="W30"/>
  <c r="V30"/>
  <c r="U30"/>
  <c r="T30"/>
  <c r="S30"/>
  <c r="R30"/>
  <c r="P30"/>
  <c r="O30"/>
  <c r="Q30" s="1"/>
  <c r="M30"/>
  <c r="L30"/>
  <c r="N30" s="1"/>
  <c r="K30"/>
  <c r="J30"/>
  <c r="I30"/>
  <c r="G30"/>
  <c r="F30"/>
  <c r="H30" s="1"/>
  <c r="D30"/>
  <c r="C30"/>
  <c r="E30" s="1"/>
  <c r="X29"/>
  <c r="Q29"/>
  <c r="N29"/>
  <c r="K29"/>
  <c r="H29"/>
  <c r="E29"/>
  <c r="X28"/>
  <c r="Q28"/>
  <c r="N28"/>
  <c r="K28"/>
  <c r="H28"/>
  <c r="E28"/>
  <c r="X27"/>
  <c r="Q27"/>
  <c r="N27"/>
  <c r="K27"/>
  <c r="H27"/>
  <c r="E27"/>
  <c r="X26"/>
  <c r="Q26"/>
  <c r="N26"/>
  <c r="K26"/>
  <c r="H26"/>
  <c r="E26"/>
  <c r="X25"/>
  <c r="Q25"/>
  <c r="N25"/>
  <c r="K25"/>
  <c r="H25"/>
  <c r="E25"/>
  <c r="X24"/>
  <c r="Q24"/>
  <c r="N24"/>
  <c r="K24"/>
  <c r="H24"/>
  <c r="E24"/>
  <c r="X23"/>
  <c r="Q23"/>
  <c r="N23"/>
  <c r="K23"/>
  <c r="H23"/>
  <c r="E23"/>
  <c r="X22"/>
  <c r="Q22"/>
  <c r="N22"/>
  <c r="K22"/>
  <c r="H22"/>
  <c r="E22"/>
  <c r="X21"/>
  <c r="Q21"/>
  <c r="N21"/>
  <c r="K21"/>
  <c r="H21"/>
  <c r="E21"/>
  <c r="X20"/>
  <c r="Q20"/>
  <c r="N20"/>
  <c r="K20"/>
  <c r="H20"/>
  <c r="E20"/>
  <c r="X19"/>
  <c r="Q19"/>
  <c r="N19"/>
  <c r="K19"/>
  <c r="H19"/>
  <c r="E19"/>
  <c r="X18"/>
  <c r="Q18"/>
  <c r="N18"/>
  <c r="K18"/>
  <c r="H18"/>
  <c r="E18"/>
  <c r="X17"/>
  <c r="Q17"/>
  <c r="N17"/>
  <c r="K17"/>
  <c r="H17"/>
  <c r="E17"/>
  <c r="X16"/>
  <c r="Q16"/>
  <c r="N16"/>
  <c r="K16"/>
  <c r="H16"/>
  <c r="E16"/>
  <c r="X15"/>
  <c r="Q15"/>
  <c r="N15"/>
  <c r="K15"/>
  <c r="H15"/>
  <c r="E15"/>
  <c r="X14"/>
  <c r="Q14"/>
  <c r="N14"/>
  <c r="K14"/>
  <c r="H14"/>
  <c r="E14"/>
  <c r="X13"/>
  <c r="Q13"/>
  <c r="N13"/>
  <c r="K13"/>
  <c r="H13"/>
  <c r="E13"/>
  <c r="X12"/>
  <c r="Q12"/>
  <c r="N12"/>
  <c r="K12"/>
  <c r="H12"/>
  <c r="E12"/>
  <c r="X11"/>
  <c r="Q11"/>
  <c r="N11"/>
  <c r="K11"/>
  <c r="H11"/>
  <c r="E11"/>
  <c r="X10"/>
  <c r="Q10"/>
  <c r="Q32" s="1"/>
  <c r="N10"/>
  <c r="K10"/>
  <c r="H10"/>
  <c r="E10"/>
  <c r="E32" s="1"/>
  <c r="X9"/>
  <c r="X32" s="1"/>
  <c r="Q9"/>
  <c r="Q31" s="1"/>
  <c r="N9"/>
  <c r="N31" s="1"/>
  <c r="K9"/>
  <c r="K31" s="1"/>
  <c r="H9"/>
  <c r="H32" s="1"/>
  <c r="E9"/>
  <c r="E31" s="1"/>
  <c r="Y32" i="5"/>
  <c r="W32"/>
  <c r="V32"/>
  <c r="U32"/>
  <c r="T32"/>
  <c r="S32"/>
  <c r="R32"/>
  <c r="P32"/>
  <c r="O32"/>
  <c r="M32"/>
  <c r="L32"/>
  <c r="J32"/>
  <c r="I32"/>
  <c r="G32"/>
  <c r="F32"/>
  <c r="D32"/>
  <c r="C32"/>
  <c r="Y31"/>
  <c r="W31"/>
  <c r="V31"/>
  <c r="U31"/>
  <c r="T31"/>
  <c r="S31"/>
  <c r="R31"/>
  <c r="P31"/>
  <c r="O31"/>
  <c r="M31"/>
  <c r="L31"/>
  <c r="K31"/>
  <c r="J31"/>
  <c r="I31"/>
  <c r="G31"/>
  <c r="F31"/>
  <c r="D31"/>
  <c r="C31"/>
  <c r="Y30"/>
  <c r="W30"/>
  <c r="V30"/>
  <c r="U30"/>
  <c r="T30"/>
  <c r="S30"/>
  <c r="R30"/>
  <c r="P30"/>
  <c r="O30"/>
  <c r="Q30" s="1"/>
  <c r="N30"/>
  <c r="M30"/>
  <c r="L30"/>
  <c r="J30"/>
  <c r="I30"/>
  <c r="K30" s="1"/>
  <c r="G30"/>
  <c r="F30"/>
  <c r="H30" s="1"/>
  <c r="D30"/>
  <c r="C30"/>
  <c r="E30" s="1"/>
  <c r="X29"/>
  <c r="Q29"/>
  <c r="N29"/>
  <c r="K29"/>
  <c r="H29"/>
  <c r="E29"/>
  <c r="X28"/>
  <c r="Q28"/>
  <c r="N28"/>
  <c r="K28"/>
  <c r="H28"/>
  <c r="E28"/>
  <c r="X27"/>
  <c r="Q27"/>
  <c r="N27"/>
  <c r="K27"/>
  <c r="H27"/>
  <c r="E27"/>
  <c r="X26"/>
  <c r="Q26"/>
  <c r="N26"/>
  <c r="K26"/>
  <c r="H26"/>
  <c r="E26"/>
  <c r="X25"/>
  <c r="Q25"/>
  <c r="N25"/>
  <c r="K25"/>
  <c r="H25"/>
  <c r="E25"/>
  <c r="X24"/>
  <c r="Q24"/>
  <c r="N24"/>
  <c r="K24"/>
  <c r="H24"/>
  <c r="E24"/>
  <c r="X23"/>
  <c r="Q23"/>
  <c r="N23"/>
  <c r="K23"/>
  <c r="H23"/>
  <c r="E23"/>
  <c r="X22"/>
  <c r="Q22"/>
  <c r="N22"/>
  <c r="K22"/>
  <c r="H22"/>
  <c r="E22"/>
  <c r="X21"/>
  <c r="Q21"/>
  <c r="N21"/>
  <c r="K21"/>
  <c r="H21"/>
  <c r="E21"/>
  <c r="X20"/>
  <c r="Q20"/>
  <c r="N20"/>
  <c r="K20"/>
  <c r="H20"/>
  <c r="E20"/>
  <c r="X19"/>
  <c r="Q19"/>
  <c r="N19"/>
  <c r="K19"/>
  <c r="H19"/>
  <c r="E19"/>
  <c r="X18"/>
  <c r="Q18"/>
  <c r="N18"/>
  <c r="K18"/>
  <c r="H18"/>
  <c r="E18"/>
  <c r="X17"/>
  <c r="Q17"/>
  <c r="N17"/>
  <c r="K17"/>
  <c r="H17"/>
  <c r="E17"/>
  <c r="X16"/>
  <c r="Q16"/>
  <c r="N16"/>
  <c r="K16"/>
  <c r="H16"/>
  <c r="E16"/>
  <c r="X15"/>
  <c r="Q15"/>
  <c r="N15"/>
  <c r="K15"/>
  <c r="H15"/>
  <c r="E15"/>
  <c r="X14"/>
  <c r="Q14"/>
  <c r="N14"/>
  <c r="K14"/>
  <c r="H14"/>
  <c r="E14"/>
  <c r="X13"/>
  <c r="Q13"/>
  <c r="N13"/>
  <c r="K13"/>
  <c r="H13"/>
  <c r="E13"/>
  <c r="X12"/>
  <c r="Q12"/>
  <c r="N12"/>
  <c r="K12"/>
  <c r="H12"/>
  <c r="E12"/>
  <c r="X11"/>
  <c r="Q11"/>
  <c r="N11"/>
  <c r="K11"/>
  <c r="H11"/>
  <c r="E11"/>
  <c r="X10"/>
  <c r="Q10"/>
  <c r="N10"/>
  <c r="K10"/>
  <c r="H10"/>
  <c r="E10"/>
  <c r="X9"/>
  <c r="X32" s="1"/>
  <c r="Q9"/>
  <c r="Q31" s="1"/>
  <c r="N9"/>
  <c r="N31" s="1"/>
  <c r="K9"/>
  <c r="K32" s="1"/>
  <c r="H9"/>
  <c r="H32" s="1"/>
  <c r="E9"/>
  <c r="E31" s="1"/>
  <c r="Y32" i="4"/>
  <c r="W32"/>
  <c r="V32"/>
  <c r="U32"/>
  <c r="T32"/>
  <c r="S32"/>
  <c r="R32"/>
  <c r="P32"/>
  <c r="O32"/>
  <c r="M32"/>
  <c r="L32"/>
  <c r="J32"/>
  <c r="I32"/>
  <c r="G32"/>
  <c r="F32"/>
  <c r="D32"/>
  <c r="C32"/>
  <c r="Y31"/>
  <c r="W31"/>
  <c r="V31"/>
  <c r="U31"/>
  <c r="T31"/>
  <c r="S31"/>
  <c r="R31"/>
  <c r="P31"/>
  <c r="O31"/>
  <c r="N31"/>
  <c r="M31"/>
  <c r="L31"/>
  <c r="J31"/>
  <c r="I31"/>
  <c r="G31"/>
  <c r="F31"/>
  <c r="D31"/>
  <c r="C31"/>
  <c r="Y30"/>
  <c r="W30"/>
  <c r="V30"/>
  <c r="U30"/>
  <c r="T30"/>
  <c r="S30"/>
  <c r="R30"/>
  <c r="Q30"/>
  <c r="P30"/>
  <c r="O30"/>
  <c r="M30"/>
  <c r="L30"/>
  <c r="N30" s="1"/>
  <c r="J30"/>
  <c r="I30"/>
  <c r="K30" s="1"/>
  <c r="G30"/>
  <c r="F30"/>
  <c r="H30" s="1"/>
  <c r="E30"/>
  <c r="D30"/>
  <c r="C30"/>
  <c r="X29"/>
  <c r="Q29"/>
  <c r="N29"/>
  <c r="K29"/>
  <c r="H29"/>
  <c r="E29"/>
  <c r="X28"/>
  <c r="Q28"/>
  <c r="N28"/>
  <c r="K28"/>
  <c r="H28"/>
  <c r="E28"/>
  <c r="X27"/>
  <c r="Q27"/>
  <c r="N27"/>
  <c r="K27"/>
  <c r="H27"/>
  <c r="E27"/>
  <c r="X26"/>
  <c r="Q26"/>
  <c r="N26"/>
  <c r="K26"/>
  <c r="H26"/>
  <c r="E26"/>
  <c r="X25"/>
  <c r="Q25"/>
  <c r="N25"/>
  <c r="K25"/>
  <c r="H25"/>
  <c r="E25"/>
  <c r="X24"/>
  <c r="Q24"/>
  <c r="N24"/>
  <c r="K24"/>
  <c r="H24"/>
  <c r="E24"/>
  <c r="X23"/>
  <c r="Q23"/>
  <c r="N23"/>
  <c r="K23"/>
  <c r="H23"/>
  <c r="E23"/>
  <c r="X22"/>
  <c r="Q22"/>
  <c r="N22"/>
  <c r="K22"/>
  <c r="H22"/>
  <c r="E22"/>
  <c r="X21"/>
  <c r="Q21"/>
  <c r="N21"/>
  <c r="K21"/>
  <c r="H21"/>
  <c r="E21"/>
  <c r="X20"/>
  <c r="Q20"/>
  <c r="N20"/>
  <c r="K20"/>
  <c r="H20"/>
  <c r="E20"/>
  <c r="X19"/>
  <c r="Q19"/>
  <c r="N19"/>
  <c r="K19"/>
  <c r="H19"/>
  <c r="E19"/>
  <c r="X18"/>
  <c r="Q18"/>
  <c r="N18"/>
  <c r="K18"/>
  <c r="H18"/>
  <c r="E18"/>
  <c r="X17"/>
  <c r="Q17"/>
  <c r="N17"/>
  <c r="K17"/>
  <c r="H17"/>
  <c r="E17"/>
  <c r="X16"/>
  <c r="Q16"/>
  <c r="N16"/>
  <c r="K16"/>
  <c r="H16"/>
  <c r="E16"/>
  <c r="X15"/>
  <c r="Q15"/>
  <c r="N15"/>
  <c r="K15"/>
  <c r="H15"/>
  <c r="E15"/>
  <c r="X14"/>
  <c r="Q14"/>
  <c r="N14"/>
  <c r="K14"/>
  <c r="H14"/>
  <c r="E14"/>
  <c r="X13"/>
  <c r="Q13"/>
  <c r="N13"/>
  <c r="K13"/>
  <c r="H13"/>
  <c r="E13"/>
  <c r="X12"/>
  <c r="Q12"/>
  <c r="N12"/>
  <c r="K12"/>
  <c r="H12"/>
  <c r="E12"/>
  <c r="X11"/>
  <c r="Q11"/>
  <c r="N11"/>
  <c r="K11"/>
  <c r="H11"/>
  <c r="E11"/>
  <c r="X10"/>
  <c r="Q10"/>
  <c r="N10"/>
  <c r="K10"/>
  <c r="K32" s="1"/>
  <c r="H10"/>
  <c r="E10"/>
  <c r="X9"/>
  <c r="X30" s="1"/>
  <c r="Q9"/>
  <c r="Q31" s="1"/>
  <c r="N9"/>
  <c r="N32" s="1"/>
  <c r="K9"/>
  <c r="K31" s="1"/>
  <c r="H9"/>
  <c r="H31" s="1"/>
  <c r="E9"/>
  <c r="E31" s="1"/>
  <c r="S32" i="3"/>
  <c r="Q32"/>
  <c r="P32"/>
  <c r="O32"/>
  <c r="N32"/>
  <c r="M32"/>
  <c r="L32"/>
  <c r="J32"/>
  <c r="I32"/>
  <c r="H32"/>
  <c r="G32"/>
  <c r="F32"/>
  <c r="D32"/>
  <c r="C32"/>
  <c r="S31"/>
  <c r="Q31"/>
  <c r="P31"/>
  <c r="O31"/>
  <c r="N31"/>
  <c r="M31"/>
  <c r="L31"/>
  <c r="J31"/>
  <c r="I31"/>
  <c r="G31"/>
  <c r="F31"/>
  <c r="E31"/>
  <c r="D31"/>
  <c r="C31"/>
  <c r="S30"/>
  <c r="Q30"/>
  <c r="P30"/>
  <c r="O30"/>
  <c r="N30"/>
  <c r="M30"/>
  <c r="L30"/>
  <c r="J30"/>
  <c r="I30"/>
  <c r="K30" s="1"/>
  <c r="G30"/>
  <c r="F30"/>
  <c r="H30" s="1"/>
  <c r="D30"/>
  <c r="C30"/>
  <c r="E30" s="1"/>
  <c r="R29"/>
  <c r="K29"/>
  <c r="H29"/>
  <c r="E29"/>
  <c r="R28"/>
  <c r="K28"/>
  <c r="H28"/>
  <c r="E28"/>
  <c r="R27"/>
  <c r="K27"/>
  <c r="H27"/>
  <c r="E27"/>
  <c r="R26"/>
  <c r="K26"/>
  <c r="H26"/>
  <c r="E26"/>
  <c r="R25"/>
  <c r="K25"/>
  <c r="H25"/>
  <c r="E25"/>
  <c r="R24"/>
  <c r="K24"/>
  <c r="H24"/>
  <c r="E24"/>
  <c r="R23"/>
  <c r="K23"/>
  <c r="H23"/>
  <c r="E23"/>
  <c r="R22"/>
  <c r="K22"/>
  <c r="H22"/>
  <c r="E22"/>
  <c r="R21"/>
  <c r="K21"/>
  <c r="H21"/>
  <c r="E21"/>
  <c r="R20"/>
  <c r="K20"/>
  <c r="H20"/>
  <c r="E20"/>
  <c r="R19"/>
  <c r="K19"/>
  <c r="H19"/>
  <c r="E19"/>
  <c r="R18"/>
  <c r="K18"/>
  <c r="H18"/>
  <c r="E18"/>
  <c r="R17"/>
  <c r="K17"/>
  <c r="H17"/>
  <c r="E17"/>
  <c r="R16"/>
  <c r="K16"/>
  <c r="H16"/>
  <c r="E16"/>
  <c r="R15"/>
  <c r="K15"/>
  <c r="H15"/>
  <c r="E15"/>
  <c r="R14"/>
  <c r="K14"/>
  <c r="H14"/>
  <c r="E14"/>
  <c r="R13"/>
  <c r="K13"/>
  <c r="H13"/>
  <c r="E13"/>
  <c r="R12"/>
  <c r="K12"/>
  <c r="H12"/>
  <c r="E12"/>
  <c r="R11"/>
  <c r="K11"/>
  <c r="H11"/>
  <c r="E11"/>
  <c r="R10"/>
  <c r="K10"/>
  <c r="H10"/>
  <c r="E10"/>
  <c r="R9"/>
  <c r="R30" s="1"/>
  <c r="K9"/>
  <c r="K32" s="1"/>
  <c r="H9"/>
  <c r="H31" s="1"/>
  <c r="E9"/>
  <c r="E32" s="1"/>
  <c r="S32" i="2"/>
  <c r="Q32"/>
  <c r="P32"/>
  <c r="O32"/>
  <c r="N32"/>
  <c r="M32"/>
  <c r="L32"/>
  <c r="J32"/>
  <c r="I32"/>
  <c r="G32"/>
  <c r="F32"/>
  <c r="D32"/>
  <c r="C32"/>
  <c r="S31"/>
  <c r="Q31"/>
  <c r="P31"/>
  <c r="O31"/>
  <c r="N31"/>
  <c r="M31"/>
  <c r="L31"/>
  <c r="J31"/>
  <c r="I31"/>
  <c r="H31"/>
  <c r="G31"/>
  <c r="F31"/>
  <c r="D31"/>
  <c r="C31"/>
  <c r="S30"/>
  <c r="Q30"/>
  <c r="P30"/>
  <c r="O30"/>
  <c r="N30"/>
  <c r="M30"/>
  <c r="L30"/>
  <c r="J30"/>
  <c r="I30"/>
  <c r="K30" s="1"/>
  <c r="G30"/>
  <c r="F30"/>
  <c r="H30" s="1"/>
  <c r="E30"/>
  <c r="D30"/>
  <c r="C30"/>
  <c r="R29"/>
  <c r="K29"/>
  <c r="H29"/>
  <c r="E29"/>
  <c r="R28"/>
  <c r="K28"/>
  <c r="H28"/>
  <c r="E28"/>
  <c r="R27"/>
  <c r="K27"/>
  <c r="H27"/>
  <c r="E27"/>
  <c r="R26"/>
  <c r="K26"/>
  <c r="H26"/>
  <c r="E26"/>
  <c r="R25"/>
  <c r="K25"/>
  <c r="H25"/>
  <c r="E25"/>
  <c r="R24"/>
  <c r="K24"/>
  <c r="H24"/>
  <c r="E24"/>
  <c r="R23"/>
  <c r="K23"/>
  <c r="H23"/>
  <c r="E23"/>
  <c r="R22"/>
  <c r="K22"/>
  <c r="H22"/>
  <c r="E22"/>
  <c r="R21"/>
  <c r="K21"/>
  <c r="H21"/>
  <c r="E21"/>
  <c r="R20"/>
  <c r="K20"/>
  <c r="H20"/>
  <c r="E20"/>
  <c r="R19"/>
  <c r="K19"/>
  <c r="H19"/>
  <c r="E19"/>
  <c r="R18"/>
  <c r="K18"/>
  <c r="H18"/>
  <c r="E18"/>
  <c r="R17"/>
  <c r="K17"/>
  <c r="H17"/>
  <c r="E17"/>
  <c r="R16"/>
  <c r="K16"/>
  <c r="H16"/>
  <c r="E16"/>
  <c r="R15"/>
  <c r="K15"/>
  <c r="H15"/>
  <c r="E15"/>
  <c r="R14"/>
  <c r="K14"/>
  <c r="H14"/>
  <c r="E14"/>
  <c r="R13"/>
  <c r="K13"/>
  <c r="H13"/>
  <c r="E13"/>
  <c r="R12"/>
  <c r="K12"/>
  <c r="H12"/>
  <c r="E12"/>
  <c r="R11"/>
  <c r="K11"/>
  <c r="H11"/>
  <c r="E11"/>
  <c r="R10"/>
  <c r="K10"/>
  <c r="H10"/>
  <c r="E10"/>
  <c r="R9"/>
  <c r="R32" s="1"/>
  <c r="K9"/>
  <c r="K32" s="1"/>
  <c r="H9"/>
  <c r="H32" s="1"/>
  <c r="E9"/>
  <c r="E32" s="1"/>
  <c r="Y32" i="1"/>
  <c r="W32"/>
  <c r="V32"/>
  <c r="U32"/>
  <c r="T32"/>
  <c r="S32"/>
  <c r="R32"/>
  <c r="P32"/>
  <c r="O32"/>
  <c r="M32"/>
  <c r="L32"/>
  <c r="J32"/>
  <c r="I32"/>
  <c r="G32"/>
  <c r="F32"/>
  <c r="D32"/>
  <c r="C32"/>
  <c r="Y31"/>
  <c r="W31"/>
  <c r="V31"/>
  <c r="U31"/>
  <c r="T31"/>
  <c r="S31"/>
  <c r="R31"/>
  <c r="P31"/>
  <c r="O31"/>
  <c r="M31"/>
  <c r="L31"/>
  <c r="K31"/>
  <c r="J31"/>
  <c r="I31"/>
  <c r="G31"/>
  <c r="F31"/>
  <c r="D31"/>
  <c r="C31"/>
  <c r="Y30"/>
  <c r="W30"/>
  <c r="V30"/>
  <c r="U30"/>
  <c r="T30"/>
  <c r="S30"/>
  <c r="R30"/>
  <c r="P30"/>
  <c r="O30"/>
  <c r="Q30" s="1"/>
  <c r="N30"/>
  <c r="M30"/>
  <c r="L30"/>
  <c r="J30"/>
  <c r="K30" s="1"/>
  <c r="I30"/>
  <c r="G30"/>
  <c r="F30"/>
  <c r="H30" s="1"/>
  <c r="D30"/>
  <c r="C30"/>
  <c r="E30" s="1"/>
  <c r="X29"/>
  <c r="Q29"/>
  <c r="N29"/>
  <c r="K29"/>
  <c r="H29"/>
  <c r="E29"/>
  <c r="X28"/>
  <c r="Q28"/>
  <c r="N28"/>
  <c r="K28"/>
  <c r="H28"/>
  <c r="E28"/>
  <c r="X27"/>
  <c r="Q27"/>
  <c r="N27"/>
  <c r="K27"/>
  <c r="H27"/>
  <c r="E27"/>
  <c r="X26"/>
  <c r="Q26"/>
  <c r="N26"/>
  <c r="K26"/>
  <c r="H26"/>
  <c r="E26"/>
  <c r="X25"/>
  <c r="Q25"/>
  <c r="N25"/>
  <c r="K25"/>
  <c r="H25"/>
  <c r="E25"/>
  <c r="X24"/>
  <c r="Q24"/>
  <c r="N24"/>
  <c r="K24"/>
  <c r="H24"/>
  <c r="E24"/>
  <c r="X23"/>
  <c r="Q23"/>
  <c r="N23"/>
  <c r="K23"/>
  <c r="H23"/>
  <c r="E23"/>
  <c r="X22"/>
  <c r="Q22"/>
  <c r="N22"/>
  <c r="K22"/>
  <c r="H22"/>
  <c r="E22"/>
  <c r="X21"/>
  <c r="Q21"/>
  <c r="N21"/>
  <c r="K21"/>
  <c r="H21"/>
  <c r="E21"/>
  <c r="X20"/>
  <c r="Q20"/>
  <c r="N20"/>
  <c r="K20"/>
  <c r="H20"/>
  <c r="E20"/>
  <c r="X19"/>
  <c r="Q19"/>
  <c r="N19"/>
  <c r="K19"/>
  <c r="H19"/>
  <c r="E19"/>
  <c r="X18"/>
  <c r="Q18"/>
  <c r="N18"/>
  <c r="K18"/>
  <c r="H18"/>
  <c r="E18"/>
  <c r="X17"/>
  <c r="Q17"/>
  <c r="N17"/>
  <c r="K17"/>
  <c r="H17"/>
  <c r="E17"/>
  <c r="X16"/>
  <c r="Q16"/>
  <c r="N16"/>
  <c r="K16"/>
  <c r="H16"/>
  <c r="E16"/>
  <c r="X15"/>
  <c r="Q15"/>
  <c r="N15"/>
  <c r="K15"/>
  <c r="H15"/>
  <c r="E15"/>
  <c r="X14"/>
  <c r="Q14"/>
  <c r="N14"/>
  <c r="K14"/>
  <c r="H14"/>
  <c r="E14"/>
  <c r="X13"/>
  <c r="Q13"/>
  <c r="N13"/>
  <c r="K13"/>
  <c r="H13"/>
  <c r="E13"/>
  <c r="X12"/>
  <c r="Q12"/>
  <c r="N12"/>
  <c r="K12"/>
  <c r="H12"/>
  <c r="E12"/>
  <c r="X11"/>
  <c r="Q11"/>
  <c r="N11"/>
  <c r="K11"/>
  <c r="H11"/>
  <c r="E11"/>
  <c r="X10"/>
  <c r="Q10"/>
  <c r="N10"/>
  <c r="K10"/>
  <c r="H10"/>
  <c r="E10"/>
  <c r="X9"/>
  <c r="X32" s="1"/>
  <c r="Q9"/>
  <c r="Q31" s="1"/>
  <c r="N9"/>
  <c r="N31" s="1"/>
  <c r="K9"/>
  <c r="K32" s="1"/>
  <c r="H9"/>
  <c r="H32" s="1"/>
  <c r="E9"/>
  <c r="E31" s="1"/>
  <c r="H31" l="1"/>
  <c r="X31"/>
  <c r="E32"/>
  <c r="Q32"/>
  <c r="R30" i="2"/>
  <c r="E31"/>
  <c r="R31" i="3"/>
  <c r="H32" i="4"/>
  <c r="X32"/>
  <c r="H31" i="5"/>
  <c r="X31"/>
  <c r="E32"/>
  <c r="Q32"/>
  <c r="X30" i="6"/>
  <c r="N32"/>
  <c r="R31" i="7"/>
  <c r="H32" i="8"/>
  <c r="X32"/>
  <c r="H31" i="9"/>
  <c r="R30" i="10"/>
  <c r="E31"/>
  <c r="R31" i="11"/>
  <c r="X30" i="1"/>
  <c r="N32"/>
  <c r="R31" i="2"/>
  <c r="K31" i="3"/>
  <c r="R32"/>
  <c r="X31" i="4"/>
  <c r="E32"/>
  <c r="Q32"/>
  <c r="X30" i="5"/>
  <c r="N32"/>
  <c r="K32" i="6"/>
  <c r="K31" i="7"/>
  <c r="R32"/>
  <c r="X31" i="8"/>
  <c r="E32"/>
  <c r="Q32"/>
  <c r="R30" i="9"/>
  <c r="E31"/>
  <c r="R31" i="10"/>
  <c r="K31" i="11"/>
  <c r="R32"/>
  <c r="K31" i="2"/>
  <c r="K31" i="10"/>
</calcChain>
</file>

<file path=xl/sharedStrings.xml><?xml version="1.0" encoding="utf-8"?>
<sst xmlns="http://schemas.openxmlformats.org/spreadsheetml/2006/main" count="491" uniqueCount="101">
  <si>
    <t>CASH</t>
  </si>
  <si>
    <t>Mean</t>
  </si>
  <si>
    <t>3-MONTHS</t>
  </si>
  <si>
    <t>15-MONTHS</t>
  </si>
  <si>
    <t>SETTLEMENT</t>
  </si>
  <si>
    <t xml:space="preserve">    Sterling Equivalents</t>
  </si>
  <si>
    <t>BUYER</t>
  </si>
  <si>
    <t>SELLER</t>
  </si>
  <si>
    <t>Cash Seller's</t>
  </si>
  <si>
    <t>3mths Seller's</t>
  </si>
  <si>
    <t>Stg/$</t>
  </si>
  <si>
    <t>Average</t>
  </si>
  <si>
    <t>High</t>
  </si>
  <si>
    <t>Low</t>
  </si>
  <si>
    <t xml:space="preserve">Neither the LME nor any of its directors, officers or employees shall, except in the case of fraud or wilful neglect, be under any liability whatsoever either in </t>
  </si>
  <si>
    <t xml:space="preserve">contract or in tort in respect of any act or omission (including negligence) in relation to the preparation or publication of the data contained in the report </t>
  </si>
  <si>
    <t>EURO</t>
  </si>
  <si>
    <t>Yen</t>
  </si>
  <si>
    <t>Euro Equivalents</t>
  </si>
  <si>
    <t>LME DAILY OFFICIAL AND SETTLEMENT PRICES</t>
  </si>
  <si>
    <t>3MStg/$</t>
  </si>
  <si>
    <t xml:space="preserve">Exchange Rate </t>
  </si>
  <si>
    <t>LME GLOBAL STEEL $USD/Tonne</t>
  </si>
  <si>
    <t>DECEMBER 3</t>
  </si>
  <si>
    <t>DECEMBER 2</t>
  </si>
  <si>
    <t>DECEMBER 1</t>
  </si>
  <si>
    <t>LME NICKEL $USD/Tonne</t>
  </si>
  <si>
    <t>LME PRIMARY ALUMINIUM $USD/Tonne</t>
  </si>
  <si>
    <t>LME ZINC $USD/Tonne</t>
  </si>
  <si>
    <t>LME LEAD $USD/Tonne</t>
  </si>
  <si>
    <t>LME TIN $USD/Tonne</t>
  </si>
  <si>
    <t>LME NA ALLOY $USD/Tonne</t>
  </si>
  <si>
    <t>LME ALUMINIUM ALLOY $USD/Tonne</t>
  </si>
  <si>
    <t>LME COPPER $USD/Tonne</t>
  </si>
  <si>
    <t>LME MOLYBDENUM $USD/Tonne</t>
  </si>
  <si>
    <t>LME COBALT $USD/Tonne</t>
  </si>
  <si>
    <t>TWAP - Trade weighted average price</t>
  </si>
  <si>
    <t>TWAP</t>
  </si>
  <si>
    <t xml:space="preserve"> LME ABR ZINC $USD/Tonne</t>
  </si>
  <si>
    <t xml:space="preserve"> LME ABR ALUMINIUM $USD/Tonne</t>
  </si>
  <si>
    <t xml:space="preserve"> LME ABR COPPER $USD/Tonne</t>
  </si>
  <si>
    <t>LME DAILY ASIAN BENCHMARK REFERENCE PRICES</t>
  </si>
  <si>
    <t>Market Operations</t>
  </si>
  <si>
    <t>Euro</t>
  </si>
  <si>
    <t xml:space="preserve">   Lead  3-months Seller:</t>
  </si>
  <si>
    <t>$/JY</t>
  </si>
  <si>
    <t xml:space="preserve">   Lead  Cash Seller &amp; Settlement:</t>
  </si>
  <si>
    <t xml:space="preserve">   Copper  3-months Seller:</t>
  </si>
  <si>
    <t xml:space="preserve">                    Exchange Rates  </t>
  </si>
  <si>
    <t xml:space="preserve">   Copper  Cash Seller &amp; Settlement:</t>
  </si>
  <si>
    <t xml:space="preserve">             Settlement Conversion</t>
  </si>
  <si>
    <t xml:space="preserve">  The following sterling equivalents have been calculated, on the basis of daily conversions: </t>
  </si>
  <si>
    <t>Nasaac</t>
  </si>
  <si>
    <t>SHG Zinc</t>
  </si>
  <si>
    <t>Tin</t>
  </si>
  <si>
    <t>Nickel</t>
  </si>
  <si>
    <t>Lead</t>
  </si>
  <si>
    <t>Copper</t>
  </si>
  <si>
    <t>Aluminium Alloy</t>
  </si>
  <si>
    <t>Primary Aluminium</t>
  </si>
  <si>
    <t>Conversion Rate</t>
  </si>
  <si>
    <t>Euro Settlement</t>
  </si>
  <si>
    <t>Metal</t>
  </si>
  <si>
    <t>LME AVERAGE SETTLEMENT PRICES IN EURO</t>
  </si>
  <si>
    <t>15-months Mean</t>
  </si>
  <si>
    <t>15-months Seller</t>
  </si>
  <si>
    <t>15-months Buyer</t>
  </si>
  <si>
    <t>December 3 Mean</t>
  </si>
  <si>
    <t>December 3 Seller</t>
  </si>
  <si>
    <t>December 3 Buyer</t>
  </si>
  <si>
    <t>December 2 Mean</t>
  </si>
  <si>
    <t>December 2 Seller</t>
  </si>
  <si>
    <t>December 1 Mean</t>
  </si>
  <si>
    <t>December 1 Seller</t>
  </si>
  <si>
    <t>December 1 Buyer</t>
  </si>
  <si>
    <t>3-months Mean</t>
  </si>
  <si>
    <t>3-months Seller</t>
  </si>
  <si>
    <t xml:space="preserve">Cash Mean  </t>
  </si>
  <si>
    <t xml:space="preserve"> &amp; Settlement</t>
  </si>
  <si>
    <t>Cash Seller</t>
  </si>
  <si>
    <t xml:space="preserve">Cash Buyer </t>
  </si>
  <si>
    <t>(dollars)</t>
  </si>
  <si>
    <t>Zinc</t>
  </si>
  <si>
    <t>Alloy</t>
  </si>
  <si>
    <t>Aluminium</t>
  </si>
  <si>
    <t>Molybdenum</t>
  </si>
  <si>
    <t xml:space="preserve">Cobalt </t>
  </si>
  <si>
    <t>Steel Billet</t>
  </si>
  <si>
    <t>NASAAC</t>
  </si>
  <si>
    <t>Special Hg</t>
  </si>
  <si>
    <t>Primary</t>
  </si>
  <si>
    <t xml:space="preserve">                AVERAGE OFFICIAL AND SETTLEMENT PRICES US$/TONNE</t>
  </si>
  <si>
    <t xml:space="preserve">             THE  LONDON  METAL  EXCHANGE  LIMITED</t>
  </si>
  <si>
    <t>TWAP Mean</t>
  </si>
  <si>
    <t>ABR</t>
  </si>
  <si>
    <t>AVERAGE OFFICIAL PRICES US$/TONNE</t>
  </si>
  <si>
    <t>THE  LONDON  METAL  EXCHANGE  LIMITED</t>
  </si>
  <si>
    <t>FOR THE MONTH OF JULY 2016</t>
  </si>
  <si>
    <t>contract or in tort in respect of any act or omission (including negligence) in relation to the preparation or publication of the data contained in the report.</t>
  </si>
  <si>
    <t>3-months Buyer</t>
  </si>
  <si>
    <t>December 2 Buyer</t>
  </si>
</sst>
</file>

<file path=xl/styles.xml><?xml version="1.0" encoding="utf-8"?>
<styleSheet xmlns="http://schemas.openxmlformats.org/spreadsheetml/2006/main">
  <numFmts count="14">
    <numFmt numFmtId="176" formatCode="&quot;£&quot;#,##0.00;[Red]\-&quot;£&quot;#,##0.00"/>
    <numFmt numFmtId="177" formatCode="\$#,##0.00\ ;\(\$#,##0.00\)"/>
    <numFmt numFmtId="178" formatCode="\$#,##0.00\ "/>
    <numFmt numFmtId="179" formatCode="\$#,###.00"/>
    <numFmt numFmtId="180" formatCode="0.0000"/>
    <numFmt numFmtId="181" formatCode="#,##0.0000"/>
    <numFmt numFmtId="182" formatCode="[$$-409]#,##0.00"/>
    <numFmt numFmtId="183" formatCode="mmm/yyyy"/>
    <numFmt numFmtId="184" formatCode="&quot;$&quot;#,##0.00_);[Red]\(&quot;$&quot;#,##0.00\)"/>
    <numFmt numFmtId="185" formatCode="&quot;$&quot;#,##0.00_);\(&quot;$&quot;#,##0.00\)"/>
    <numFmt numFmtId="186" formatCode="\$#,##0.00"/>
    <numFmt numFmtId="187" formatCode="\£#,##0.00"/>
    <numFmt numFmtId="188" formatCode="mmm\-yyyy"/>
    <numFmt numFmtId="189" formatCode="mmmm\-yyyy"/>
  </numFmts>
  <fonts count="15">
    <font>
      <sz val="10"/>
      <name val="Arial"/>
    </font>
    <font>
      <b/>
      <sz val="10"/>
      <name val="Times New Roman"/>
    </font>
    <font>
      <sz val="10"/>
      <name val="Times New Roman"/>
    </font>
    <font>
      <sz val="8"/>
      <name val="Arial"/>
      <family val="2"/>
    </font>
    <font>
      <sz val="10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sz val="8"/>
      <name val="Arial"/>
    </font>
    <font>
      <sz val="9"/>
      <name val="Times New Roman"/>
      <family val="1"/>
    </font>
    <font>
      <sz val="8"/>
      <name val="Times New Roman"/>
      <family val="1"/>
    </font>
    <font>
      <i/>
      <sz val="8"/>
      <name val="Times New Roman"/>
      <family val="1"/>
    </font>
    <font>
      <i/>
      <sz val="10"/>
      <name val="Times New Roman"/>
      <family val="1"/>
    </font>
    <font>
      <sz val="8.5"/>
      <name val="Times New Roman"/>
      <family val="1"/>
    </font>
    <font>
      <i/>
      <sz val="10"/>
      <name val="Times New Roman"/>
    </font>
    <font>
      <sz val="8.5"/>
      <name val="Times New Roman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46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92">
    <xf numFmtId="0" fontId="0" fillId="0" borderId="0" xfId="0"/>
    <xf numFmtId="17" fontId="6" fillId="0" borderId="0" xfId="0" applyNumberFormat="1" applyFont="1" applyBorder="1"/>
    <xf numFmtId="0" fontId="4" fillId="0" borderId="0" xfId="0" applyFont="1" applyBorder="1"/>
    <xf numFmtId="0" fontId="2" fillId="0" borderId="1" xfId="0" applyFont="1" applyBorder="1" applyAlignment="1">
      <alignment horizontal="center"/>
    </xf>
    <xf numFmtId="0" fontId="0" fillId="0" borderId="0" xfId="0" applyProtection="1">
      <protection locked="0"/>
    </xf>
    <xf numFmtId="0" fontId="0" fillId="0" borderId="0" xfId="0" applyProtection="1"/>
    <xf numFmtId="177" fontId="5" fillId="0" borderId="0" xfId="0" applyNumberFormat="1" applyFont="1" applyBorder="1"/>
    <xf numFmtId="0" fontId="3" fillId="0" borderId="0" xfId="0" applyFont="1" applyBorder="1" applyAlignment="1">
      <alignment horizontal="centerContinuous"/>
    </xf>
    <xf numFmtId="0" fontId="0" fillId="0" borderId="0" xfId="0" applyBorder="1" applyAlignment="1">
      <alignment horizontal="centerContinuous"/>
    </xf>
    <xf numFmtId="0" fontId="0" fillId="0" borderId="0" xfId="0" applyBorder="1" applyAlignment="1" applyProtection="1">
      <alignment horizontal="centerContinuous"/>
      <protection locked="0"/>
    </xf>
    <xf numFmtId="0" fontId="0" fillId="0" borderId="0" xfId="0" applyFill="1" applyProtection="1"/>
    <xf numFmtId="0" fontId="6" fillId="0" borderId="5" xfId="0" applyFont="1" applyFill="1" applyBorder="1" applyAlignment="1">
      <alignment horizontal="center"/>
    </xf>
    <xf numFmtId="0" fontId="4" fillId="0" borderId="8" xfId="0" applyFont="1" applyFill="1" applyBorder="1" applyAlignment="1" applyProtection="1">
      <alignment horizontal="center"/>
      <protection locked="0"/>
    </xf>
    <xf numFmtId="0" fontId="4" fillId="0" borderId="9" xfId="0" applyFont="1" applyFill="1" applyBorder="1" applyAlignment="1">
      <alignment horizontal="center"/>
    </xf>
    <xf numFmtId="180" fontId="4" fillId="0" borderId="19" xfId="0" applyNumberFormat="1" applyFont="1" applyFill="1" applyBorder="1" applyAlignment="1">
      <alignment horizontal="center"/>
    </xf>
    <xf numFmtId="2" fontId="4" fillId="0" borderId="9" xfId="0" applyNumberFormat="1" applyFont="1" applyFill="1" applyBorder="1" applyAlignment="1" applyProtection="1">
      <alignment horizontal="center"/>
    </xf>
    <xf numFmtId="2" fontId="4" fillId="0" borderId="8" xfId="0" applyNumberFormat="1" applyFont="1" applyFill="1" applyBorder="1" applyAlignment="1" applyProtection="1">
      <alignment horizontal="center"/>
    </xf>
    <xf numFmtId="180" fontId="4" fillId="0" borderId="20" xfId="0" applyNumberFormat="1" applyFont="1" applyFill="1" applyBorder="1" applyAlignment="1" applyProtection="1">
      <alignment horizontal="center"/>
    </xf>
    <xf numFmtId="180" fontId="4" fillId="0" borderId="7" xfId="0" applyNumberFormat="1" applyFont="1" applyFill="1" applyBorder="1" applyAlignment="1" applyProtection="1">
      <alignment horizontal="center"/>
    </xf>
    <xf numFmtId="182" fontId="4" fillId="0" borderId="9" xfId="0" applyNumberFormat="1" applyFont="1" applyFill="1" applyBorder="1" applyAlignment="1" applyProtection="1">
      <alignment horizontal="center"/>
    </xf>
    <xf numFmtId="182" fontId="4" fillId="0" borderId="19" xfId="0" applyNumberFormat="1" applyFont="1" applyBorder="1" applyAlignment="1" applyProtection="1">
      <alignment horizontal="center"/>
    </xf>
    <xf numFmtId="182" fontId="4" fillId="0" borderId="8" xfId="0" applyNumberFormat="1" applyFont="1" applyBorder="1" applyAlignment="1" applyProtection="1">
      <alignment horizontal="center"/>
    </xf>
    <xf numFmtId="182" fontId="4" fillId="0" borderId="6" xfId="0" applyNumberFormat="1" applyFont="1" applyBorder="1" applyAlignment="1" applyProtection="1">
      <alignment horizontal="center"/>
    </xf>
    <xf numFmtId="177" fontId="6" fillId="0" borderId="6" xfId="0" applyNumberFormat="1" applyFont="1" applyBorder="1" applyAlignment="1" applyProtection="1">
      <alignment horizontal="center"/>
    </xf>
    <xf numFmtId="180" fontId="4" fillId="0" borderId="12" xfId="0" applyNumberFormat="1" applyFont="1" applyFill="1" applyBorder="1" applyAlignment="1">
      <alignment horizontal="center"/>
    </xf>
    <xf numFmtId="2" fontId="4" fillId="0" borderId="11" xfId="0" applyNumberFormat="1" applyFont="1" applyFill="1" applyBorder="1" applyAlignment="1" applyProtection="1">
      <alignment horizontal="center"/>
    </xf>
    <xf numFmtId="2" fontId="4" fillId="0" borderId="3" xfId="0" applyNumberFormat="1" applyFont="1" applyFill="1" applyBorder="1" applyAlignment="1" applyProtection="1">
      <alignment horizontal="center"/>
    </xf>
    <xf numFmtId="180" fontId="4" fillId="0" borderId="18" xfId="0" applyNumberFormat="1" applyFont="1" applyFill="1" applyBorder="1" applyAlignment="1" applyProtection="1">
      <alignment horizontal="center"/>
    </xf>
    <xf numFmtId="180" fontId="4" fillId="0" borderId="2" xfId="0" applyNumberFormat="1" applyFont="1" applyFill="1" applyBorder="1" applyAlignment="1" applyProtection="1">
      <alignment horizontal="center"/>
    </xf>
    <xf numFmtId="182" fontId="4" fillId="0" borderId="11" xfId="0" applyNumberFormat="1" applyFont="1" applyFill="1" applyBorder="1" applyAlignment="1" applyProtection="1">
      <alignment horizontal="center"/>
    </xf>
    <xf numFmtId="182" fontId="4" fillId="0" borderId="12" xfId="0" applyNumberFormat="1" applyFont="1" applyBorder="1" applyAlignment="1" applyProtection="1">
      <alignment horizontal="center"/>
    </xf>
    <xf numFmtId="182" fontId="4" fillId="0" borderId="18" xfId="0" applyNumberFormat="1" applyFont="1" applyBorder="1" applyAlignment="1" applyProtection="1">
      <alignment horizontal="center"/>
    </xf>
    <xf numFmtId="182" fontId="4" fillId="0" borderId="17" xfId="0" applyNumberFormat="1" applyFont="1" applyBorder="1" applyAlignment="1" applyProtection="1">
      <alignment horizontal="center"/>
    </xf>
    <xf numFmtId="177" fontId="6" fillId="0" borderId="10" xfId="0" applyNumberFormat="1" applyFont="1" applyBorder="1" applyAlignment="1" applyProtection="1">
      <alignment horizontal="center"/>
    </xf>
    <xf numFmtId="180" fontId="4" fillId="0" borderId="14" xfId="0" applyNumberFormat="1" applyFont="1" applyFill="1" applyBorder="1" applyAlignment="1">
      <alignment horizontal="center"/>
    </xf>
    <xf numFmtId="2" fontId="4" fillId="0" borderId="16" xfId="0" applyNumberFormat="1" applyFont="1" applyFill="1" applyBorder="1" applyAlignment="1" applyProtection="1">
      <alignment horizontal="center"/>
    </xf>
    <xf numFmtId="180" fontId="4" fillId="0" borderId="15" xfId="0" applyNumberFormat="1" applyFont="1" applyFill="1" applyBorder="1" applyAlignment="1" applyProtection="1">
      <alignment horizontal="center"/>
    </xf>
    <xf numFmtId="180" fontId="4" fillId="0" borderId="21" xfId="0" applyNumberFormat="1" applyFont="1" applyFill="1" applyBorder="1" applyAlignment="1" applyProtection="1">
      <alignment horizontal="center"/>
    </xf>
    <xf numFmtId="182" fontId="4" fillId="0" borderId="16" xfId="0" applyNumberFormat="1" applyFont="1" applyFill="1" applyBorder="1" applyAlignment="1" applyProtection="1">
      <alignment horizontal="center"/>
    </xf>
    <xf numFmtId="182" fontId="4" fillId="0" borderId="14" xfId="0" applyNumberFormat="1" applyFont="1" applyBorder="1" applyAlignment="1" applyProtection="1">
      <alignment horizontal="center"/>
    </xf>
    <xf numFmtId="182" fontId="4" fillId="0" borderId="13" xfId="0" applyNumberFormat="1" applyFont="1" applyBorder="1" applyAlignment="1" applyProtection="1">
      <alignment horizontal="center"/>
    </xf>
    <xf numFmtId="182" fontId="4" fillId="0" borderId="4" xfId="0" applyNumberFormat="1" applyFont="1" applyBorder="1" applyAlignment="1" applyProtection="1">
      <alignment horizontal="center"/>
    </xf>
    <xf numFmtId="177" fontId="6" fillId="0" borderId="4" xfId="0" applyNumberFormat="1" applyFont="1" applyBorder="1" applyAlignment="1" applyProtection="1">
      <alignment horizontal="center"/>
    </xf>
    <xf numFmtId="4" fontId="8" fillId="0" borderId="11" xfId="0" applyNumberFormat="1" applyFont="1" applyFill="1" applyBorder="1" applyAlignment="1" applyProtection="1">
      <alignment horizontal="center"/>
      <protection locked="0"/>
    </xf>
    <xf numFmtId="178" fontId="8" fillId="0" borderId="1" xfId="0" applyNumberFormat="1" applyFont="1" applyBorder="1" applyAlignment="1">
      <alignment horizontal="center"/>
    </xf>
    <xf numFmtId="178" fontId="8" fillId="0" borderId="0" xfId="0" applyNumberFormat="1" applyFont="1" applyBorder="1" applyAlignment="1" applyProtection="1">
      <alignment horizontal="center"/>
      <protection locked="0"/>
    </xf>
    <xf numFmtId="178" fontId="8" fillId="0" borderId="10" xfId="0" applyNumberFormat="1" applyFont="1" applyBorder="1" applyAlignment="1" applyProtection="1">
      <alignment horizontal="center"/>
      <protection locked="0"/>
    </xf>
    <xf numFmtId="15" fontId="4" fillId="0" borderId="10" xfId="0" applyNumberFormat="1" applyFont="1" applyBorder="1"/>
    <xf numFmtId="181" fontId="8" fillId="0" borderId="12" xfId="0" applyNumberFormat="1" applyFont="1" applyFill="1" applyBorder="1" applyAlignment="1">
      <alignment horizontal="center"/>
    </xf>
    <xf numFmtId="4" fontId="8" fillId="0" borderId="11" xfId="0" applyNumberFormat="1" applyFont="1" applyFill="1" applyBorder="1" applyAlignment="1">
      <alignment horizontal="center"/>
    </xf>
    <xf numFmtId="2" fontId="8" fillId="0" borderId="0" xfId="0" applyNumberFormat="1" applyFont="1" applyFill="1" applyBorder="1" applyAlignment="1" applyProtection="1">
      <alignment horizontal="center"/>
      <protection locked="0"/>
    </xf>
    <xf numFmtId="180" fontId="8" fillId="0" borderId="0" xfId="0" applyNumberFormat="1" applyFont="1" applyFill="1" applyBorder="1" applyAlignment="1" applyProtection="1">
      <alignment horizontal="center"/>
      <protection locked="0"/>
    </xf>
    <xf numFmtId="179" fontId="8" fillId="0" borderId="11" xfId="0" applyNumberFormat="1" applyFont="1" applyFill="1" applyBorder="1" applyAlignment="1">
      <alignment horizontal="center"/>
    </xf>
    <xf numFmtId="180" fontId="8" fillId="0" borderId="15" xfId="0" applyNumberFormat="1" applyFont="1" applyFill="1" applyBorder="1" applyAlignment="1" applyProtection="1">
      <alignment horizontal="center"/>
      <protection locked="0"/>
    </xf>
    <xf numFmtId="4" fontId="4" fillId="0" borderId="5" xfId="0" applyNumberFormat="1" applyFont="1" applyFill="1" applyBorder="1" applyAlignment="1" applyProtection="1">
      <alignment horizontal="center"/>
      <protection locked="0"/>
    </xf>
    <xf numFmtId="0" fontId="4" fillId="0" borderId="3" xfId="0" applyFont="1" applyFill="1" applyBorder="1" applyAlignment="1" applyProtection="1">
      <alignment horizontal="center"/>
      <protection locked="0"/>
    </xf>
    <xf numFmtId="4" fontId="4" fillId="0" borderId="7" xfId="0" applyNumberFormat="1" applyFont="1" applyFill="1" applyBorder="1" applyAlignment="1" applyProtection="1">
      <alignment horizontal="center"/>
      <protection locked="0"/>
    </xf>
    <xf numFmtId="4" fontId="4" fillId="0" borderId="5" xfId="0" applyNumberFormat="1" applyFont="1" applyBorder="1" applyAlignment="1" applyProtection="1">
      <alignment horizontal="center"/>
      <protection locked="0"/>
    </xf>
    <xf numFmtId="4" fontId="4" fillId="0" borderId="5" xfId="0" applyNumberFormat="1" applyFont="1" applyBorder="1" applyAlignment="1">
      <alignment horizontal="center"/>
    </xf>
    <xf numFmtId="177" fontId="4" fillId="0" borderId="6" xfId="0" applyNumberFormat="1" applyFont="1" applyBorder="1"/>
    <xf numFmtId="177" fontId="4" fillId="0" borderId="4" xfId="0" applyNumberFormat="1" applyFont="1" applyBorder="1"/>
    <xf numFmtId="177" fontId="6" fillId="0" borderId="0" xfId="0" applyNumberFormat="1" applyFont="1" applyBorder="1"/>
    <xf numFmtId="178" fontId="2" fillId="0" borderId="19" xfId="0" applyNumberFormat="1" applyFont="1" applyBorder="1" applyAlignment="1" applyProtection="1">
      <alignment horizontal="right"/>
    </xf>
    <xf numFmtId="177" fontId="1" fillId="0" borderId="24" xfId="0" applyNumberFormat="1" applyFont="1" applyBorder="1" applyAlignment="1" applyProtection="1">
      <alignment horizontal="center"/>
    </xf>
    <xf numFmtId="178" fontId="2" fillId="0" borderId="12" xfId="0" applyNumberFormat="1" applyFont="1" applyBorder="1" applyAlignment="1" applyProtection="1">
      <alignment horizontal="right"/>
    </xf>
    <xf numFmtId="177" fontId="1" fillId="0" borderId="17" xfId="0" applyNumberFormat="1" applyFont="1" applyBorder="1" applyAlignment="1" applyProtection="1">
      <alignment horizontal="center"/>
    </xf>
    <xf numFmtId="178" fontId="2" fillId="0" borderId="14" xfId="0" applyNumberFormat="1" applyFont="1" applyBorder="1" applyAlignment="1" applyProtection="1">
      <alignment horizontal="right"/>
    </xf>
    <xf numFmtId="177" fontId="1" fillId="0" borderId="21" xfId="0" applyNumberFormat="1" applyFont="1" applyBorder="1" applyAlignment="1" applyProtection="1">
      <alignment horizontal="center"/>
    </xf>
    <xf numFmtId="178" fontId="8" fillId="0" borderId="1" xfId="0" applyNumberFormat="1" applyFont="1" applyBorder="1" applyAlignment="1">
      <alignment horizontal="right"/>
    </xf>
    <xf numFmtId="14" fontId="2" fillId="0" borderId="17" xfId="0" applyNumberFormat="1" applyFont="1" applyBorder="1"/>
    <xf numFmtId="4" fontId="2" fillId="0" borderId="26" xfId="0" applyNumberFormat="1" applyFont="1" applyBorder="1" applyAlignment="1" applyProtection="1">
      <alignment horizontal="center"/>
      <protection locked="0"/>
    </xf>
    <xf numFmtId="177" fontId="2" fillId="0" borderId="27" xfId="0" applyNumberFormat="1" applyFont="1" applyBorder="1"/>
    <xf numFmtId="4" fontId="6" fillId="0" borderId="28" xfId="0" applyNumberFormat="1" applyFont="1" applyBorder="1" applyAlignment="1" applyProtection="1">
      <alignment horizontal="center"/>
      <protection locked="0"/>
    </xf>
    <xf numFmtId="177" fontId="2" fillId="0" borderId="29" xfId="0" applyNumberFormat="1" applyFont="1" applyBorder="1"/>
    <xf numFmtId="4" fontId="2" fillId="0" borderId="1" xfId="0" applyNumberFormat="1" applyFont="1" applyBorder="1" applyProtection="1">
      <protection locked="0"/>
    </xf>
    <xf numFmtId="183" fontId="1" fillId="0" borderId="10" xfId="0" applyNumberFormat="1" applyFont="1" applyBorder="1"/>
    <xf numFmtId="0" fontId="6" fillId="0" borderId="0" xfId="0" applyFont="1"/>
    <xf numFmtId="0" fontId="9" fillId="0" borderId="30" xfId="0" applyFont="1" applyBorder="1" applyAlignment="1">
      <alignment horizontal="centerContinuous"/>
    </xf>
    <xf numFmtId="0" fontId="9" fillId="0" borderId="31" xfId="0" applyFont="1" applyBorder="1" applyAlignment="1">
      <alignment horizontal="centerContinuous"/>
    </xf>
    <xf numFmtId="0" fontId="9" fillId="0" borderId="32" xfId="0" applyFont="1" applyBorder="1" applyAlignment="1">
      <alignment horizontal="centerContinuous"/>
    </xf>
    <xf numFmtId="0" fontId="10" fillId="0" borderId="33" xfId="0" applyFont="1" applyBorder="1" applyAlignment="1">
      <alignment horizontal="centerContinuous"/>
    </xf>
    <xf numFmtId="178" fontId="9" fillId="0" borderId="34" xfId="0" applyNumberFormat="1" applyFont="1" applyBorder="1" applyAlignment="1">
      <alignment horizontal="centerContinuous"/>
    </xf>
    <xf numFmtId="0" fontId="9" fillId="0" borderId="34" xfId="0" applyFont="1" applyBorder="1" applyAlignment="1">
      <alignment horizontal="centerContinuous"/>
    </xf>
    <xf numFmtId="178" fontId="10" fillId="0" borderId="34" xfId="0" applyNumberFormat="1" applyFont="1" applyBorder="1" applyAlignment="1">
      <alignment horizontal="centerContinuous"/>
    </xf>
    <xf numFmtId="184" fontId="10" fillId="0" borderId="34" xfId="0" applyNumberFormat="1" applyFont="1" applyBorder="1" applyAlignment="1">
      <alignment horizontal="centerContinuous"/>
    </xf>
    <xf numFmtId="185" fontId="10" fillId="0" borderId="34" xfId="0" applyNumberFormat="1" applyFont="1" applyBorder="1" applyAlignment="1">
      <alignment horizontal="centerContinuous"/>
    </xf>
    <xf numFmtId="186" fontId="10" fillId="0" borderId="34" xfId="0" applyNumberFormat="1" applyFont="1" applyBorder="1" applyAlignment="1">
      <alignment horizontal="centerContinuous"/>
    </xf>
    <xf numFmtId="0" fontId="9" fillId="0" borderId="35" xfId="0" applyFont="1" applyBorder="1" applyAlignment="1">
      <alignment horizontal="centerContinuous"/>
    </xf>
    <xf numFmtId="184" fontId="4" fillId="0" borderId="0" xfId="0" applyNumberFormat="1" applyFont="1" applyAlignment="1">
      <alignment horizontal="left"/>
    </xf>
    <xf numFmtId="0" fontId="11" fillId="0" borderId="0" xfId="0" applyFont="1"/>
    <xf numFmtId="180" fontId="4" fillId="0" borderId="0" xfId="0" applyNumberFormat="1" applyFont="1" applyAlignment="1">
      <alignment horizontal="right"/>
    </xf>
    <xf numFmtId="0" fontId="0" fillId="0" borderId="0" xfId="0" applyAlignment="1">
      <alignment horizontal="right"/>
    </xf>
    <xf numFmtId="176" fontId="4" fillId="0" borderId="0" xfId="0" applyNumberFormat="1" applyFont="1" applyAlignment="1">
      <alignment horizontal="right"/>
    </xf>
    <xf numFmtId="0" fontId="4" fillId="0" borderId="0" xfId="0" applyFont="1"/>
    <xf numFmtId="2" fontId="4" fillId="0" borderId="0" xfId="0" applyNumberFormat="1" applyFont="1" applyAlignment="1">
      <alignment horizontal="right"/>
    </xf>
    <xf numFmtId="187" fontId="4" fillId="0" borderId="0" xfId="0" applyNumberFormat="1" applyFont="1" applyAlignment="1">
      <alignment horizontal="right"/>
    </xf>
    <xf numFmtId="0" fontId="6" fillId="0" borderId="0" xfId="0" applyFont="1" applyAlignment="1">
      <alignment horizontal="left"/>
    </xf>
    <xf numFmtId="2" fontId="4" fillId="0" borderId="36" xfId="0" applyNumberFormat="1" applyFont="1" applyBorder="1" applyAlignment="1">
      <alignment horizontal="right"/>
    </xf>
    <xf numFmtId="0" fontId="4" fillId="0" borderId="37" xfId="0" applyFont="1" applyBorder="1"/>
    <xf numFmtId="0" fontId="4" fillId="0" borderId="29" xfId="0" applyFont="1" applyBorder="1"/>
    <xf numFmtId="0" fontId="4" fillId="0" borderId="38" xfId="0" applyFont="1" applyBorder="1"/>
    <xf numFmtId="2" fontId="4" fillId="0" borderId="39" xfId="0" applyNumberFormat="1" applyFont="1" applyBorder="1" applyAlignment="1">
      <alignment horizontal="right"/>
    </xf>
    <xf numFmtId="4" fontId="4" fillId="0" borderId="39" xfId="0" applyNumberFormat="1" applyFont="1" applyBorder="1" applyAlignment="1">
      <alignment horizontal="center"/>
    </xf>
    <xf numFmtId="0" fontId="4" fillId="0" borderId="27" xfId="0" applyFont="1" applyBorder="1" applyAlignment="1">
      <alignment horizontal="center"/>
    </xf>
    <xf numFmtId="4" fontId="4" fillId="0" borderId="14" xfId="0" applyNumberFormat="1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17" fontId="6" fillId="0" borderId="0" xfId="0" applyNumberFormat="1" applyFont="1" applyAlignment="1">
      <alignment horizontal="center"/>
    </xf>
    <xf numFmtId="17" fontId="6" fillId="0" borderId="0" xfId="0" applyNumberFormat="1" applyFont="1" applyAlignment="1">
      <alignment horizontal="left"/>
    </xf>
    <xf numFmtId="0" fontId="6" fillId="0" borderId="0" xfId="0" applyFont="1" applyBorder="1"/>
    <xf numFmtId="2" fontId="4" fillId="0" borderId="40" xfId="0" applyNumberFormat="1" applyFont="1" applyBorder="1" applyAlignment="1">
      <alignment horizontal="right"/>
    </xf>
    <xf numFmtId="2" fontId="4" fillId="0" borderId="20" xfId="0" applyNumberFormat="1" applyFont="1" applyBorder="1" applyAlignment="1">
      <alignment horizontal="right"/>
    </xf>
    <xf numFmtId="0" fontId="4" fillId="0" borderId="24" xfId="0" applyFont="1" applyBorder="1"/>
    <xf numFmtId="2" fontId="4" fillId="0" borderId="26" xfId="0" applyNumberFormat="1" applyFont="1" applyBorder="1" applyAlignment="1">
      <alignment horizontal="right"/>
    </xf>
    <xf numFmtId="2" fontId="4" fillId="0" borderId="41" xfId="0" applyNumberFormat="1" applyFont="1" applyBorder="1" applyAlignment="1">
      <alignment horizontal="right"/>
    </xf>
    <xf numFmtId="0" fontId="4" fillId="0" borderId="27" xfId="0" applyFont="1" applyBorder="1"/>
    <xf numFmtId="4" fontId="4" fillId="0" borderId="25" xfId="0" applyNumberFormat="1" applyFont="1" applyBorder="1"/>
    <xf numFmtId="0" fontId="4" fillId="0" borderId="42" xfId="0" applyFont="1" applyBorder="1" applyAlignment="1">
      <alignment horizontal="center"/>
    </xf>
    <xf numFmtId="0" fontId="4" fillId="0" borderId="43" xfId="0" applyFont="1" applyBorder="1" applyAlignment="1">
      <alignment horizontal="center"/>
    </xf>
    <xf numFmtId="0" fontId="4" fillId="0" borderId="10" xfId="0" applyFont="1" applyBorder="1"/>
    <xf numFmtId="0" fontId="4" fillId="0" borderId="0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4" xfId="0" applyFont="1" applyFill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4" xfId="0" applyFont="1" applyBorder="1"/>
    <xf numFmtId="188" fontId="4" fillId="0" borderId="0" xfId="0" applyNumberFormat="1" applyFont="1" applyAlignment="1">
      <alignment horizontal="center"/>
    </xf>
    <xf numFmtId="189" fontId="6" fillId="0" borderId="0" xfId="0" applyNumberFormat="1" applyFont="1" applyAlignment="1">
      <alignment horizontal="center"/>
    </xf>
    <xf numFmtId="0" fontId="1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2" fillId="0" borderId="0" xfId="0" applyFont="1" applyBorder="1"/>
    <xf numFmtId="189" fontId="4" fillId="0" borderId="0" xfId="0" applyNumberFormat="1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/>
    <xf numFmtId="14" fontId="4" fillId="0" borderId="0" xfId="0" applyNumberFormat="1" applyFont="1" applyBorder="1"/>
    <xf numFmtId="0" fontId="0" fillId="2" borderId="0" xfId="0" applyFill="1" applyBorder="1"/>
    <xf numFmtId="0" fontId="9" fillId="2" borderId="30" xfId="0" applyFont="1" applyFill="1" applyBorder="1" applyAlignment="1">
      <alignment horizontal="centerContinuous"/>
    </xf>
    <xf numFmtId="0" fontId="9" fillId="2" borderId="31" xfId="0" applyFont="1" applyFill="1" applyBorder="1" applyAlignment="1">
      <alignment horizontal="centerContinuous"/>
    </xf>
    <xf numFmtId="0" fontId="9" fillId="2" borderId="32" xfId="0" applyFont="1" applyFill="1" applyBorder="1" applyAlignment="1">
      <alignment horizontal="centerContinuous"/>
    </xf>
    <xf numFmtId="0" fontId="10" fillId="2" borderId="33" xfId="0" applyFont="1" applyFill="1" applyBorder="1" applyAlignment="1">
      <alignment horizontal="centerContinuous"/>
    </xf>
    <xf numFmtId="178" fontId="9" fillId="2" borderId="34" xfId="0" applyNumberFormat="1" applyFont="1" applyFill="1" applyBorder="1" applyAlignment="1">
      <alignment horizontal="centerContinuous"/>
    </xf>
    <xf numFmtId="0" fontId="9" fillId="2" borderId="34" xfId="0" applyFont="1" applyFill="1" applyBorder="1" applyAlignment="1">
      <alignment horizontal="centerContinuous"/>
    </xf>
    <xf numFmtId="178" fontId="10" fillId="2" borderId="34" xfId="0" applyNumberFormat="1" applyFont="1" applyFill="1" applyBorder="1" applyAlignment="1">
      <alignment horizontal="centerContinuous"/>
    </xf>
    <xf numFmtId="184" fontId="10" fillId="2" borderId="34" xfId="0" applyNumberFormat="1" applyFont="1" applyFill="1" applyBorder="1" applyAlignment="1">
      <alignment horizontal="centerContinuous"/>
    </xf>
    <xf numFmtId="185" fontId="10" fillId="2" borderId="34" xfId="0" applyNumberFormat="1" applyFont="1" applyFill="1" applyBorder="1" applyAlignment="1">
      <alignment horizontal="centerContinuous"/>
    </xf>
    <xf numFmtId="186" fontId="10" fillId="2" borderId="34" xfId="0" applyNumberFormat="1" applyFont="1" applyFill="1" applyBorder="1" applyAlignment="1">
      <alignment horizontal="centerContinuous"/>
    </xf>
    <xf numFmtId="0" fontId="9" fillId="2" borderId="35" xfId="0" applyFont="1" applyFill="1" applyBorder="1" applyAlignment="1">
      <alignment horizontal="centerContinuous"/>
    </xf>
    <xf numFmtId="0" fontId="2" fillId="2" borderId="0" xfId="0" applyFont="1" applyFill="1" applyBorder="1"/>
    <xf numFmtId="184" fontId="2" fillId="2" borderId="0" xfId="0" applyNumberFormat="1" applyFont="1" applyFill="1" applyBorder="1" applyAlignment="1">
      <alignment horizontal="left"/>
    </xf>
    <xf numFmtId="180" fontId="2" fillId="2" borderId="43" xfId="0" applyNumberFormat="1" applyFont="1" applyFill="1" applyBorder="1" applyAlignment="1"/>
    <xf numFmtId="2" fontId="2" fillId="2" borderId="43" xfId="0" applyNumberFormat="1" applyFont="1" applyFill="1" applyBorder="1" applyAlignment="1"/>
    <xf numFmtId="187" fontId="2" fillId="2" borderId="43" xfId="0" applyNumberFormat="1" applyFont="1" applyFill="1" applyBorder="1" applyAlignment="1"/>
    <xf numFmtId="0" fontId="2" fillId="2" borderId="43" xfId="0" applyFont="1" applyFill="1" applyBorder="1" applyAlignment="1"/>
    <xf numFmtId="0" fontId="6" fillId="2" borderId="43" xfId="0" applyFont="1" applyFill="1" applyBorder="1" applyAlignment="1"/>
    <xf numFmtId="0" fontId="13" fillId="2" borderId="43" xfId="0" applyFont="1" applyFill="1" applyBorder="1" applyAlignment="1"/>
    <xf numFmtId="4" fontId="2" fillId="2" borderId="41" xfId="0" applyNumberFormat="1" applyFont="1" applyFill="1" applyBorder="1" applyAlignment="1">
      <alignment horizontal="right"/>
    </xf>
    <xf numFmtId="0" fontId="2" fillId="2" borderId="41" xfId="0" applyFont="1" applyFill="1" applyBorder="1"/>
    <xf numFmtId="4" fontId="2" fillId="2" borderId="25" xfId="0" applyNumberFormat="1" applyFont="1" applyFill="1" applyBorder="1" applyAlignment="1">
      <alignment horizontal="right"/>
    </xf>
    <xf numFmtId="0" fontId="2" fillId="2" borderId="25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18" xfId="0" applyFont="1" applyFill="1" applyBorder="1" applyAlignment="1">
      <alignment horizontal="center"/>
    </xf>
    <xf numFmtId="0" fontId="2" fillId="2" borderId="18" xfId="0" applyFont="1" applyFill="1" applyBorder="1"/>
    <xf numFmtId="0" fontId="2" fillId="2" borderId="41" xfId="0" applyFont="1" applyFill="1" applyBorder="1" applyAlignment="1">
      <alignment horizontal="center"/>
    </xf>
    <xf numFmtId="0" fontId="2" fillId="2" borderId="25" xfId="0" applyFont="1" applyFill="1" applyBorder="1" applyAlignment="1">
      <alignment horizontal="center"/>
    </xf>
    <xf numFmtId="188" fontId="4" fillId="2" borderId="0" xfId="0" applyNumberFormat="1" applyFont="1" applyFill="1" applyBorder="1" applyAlignment="1">
      <alignment horizontal="center"/>
    </xf>
    <xf numFmtId="189" fontId="6" fillId="2" borderId="0" xfId="0" applyNumberFormat="1" applyFont="1" applyFill="1" applyBorder="1" applyAlignment="1">
      <alignment horizontal="center"/>
    </xf>
    <xf numFmtId="17" fontId="6" fillId="2" borderId="0" xfId="0" applyNumberFormat="1" applyFont="1" applyFill="1" applyBorder="1" applyAlignment="1"/>
    <xf numFmtId="0" fontId="14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6" fillId="2" borderId="0" xfId="0" applyFont="1" applyFill="1" applyBorder="1"/>
    <xf numFmtId="0" fontId="14" fillId="2" borderId="0" xfId="0" applyFont="1" applyFill="1" applyBorder="1"/>
    <xf numFmtId="0" fontId="6" fillId="2" borderId="0" xfId="0" applyFont="1" applyFill="1" applyBorder="1" applyAlignment="1"/>
    <xf numFmtId="189" fontId="2" fillId="2" borderId="0" xfId="0" applyNumberFormat="1" applyFont="1" applyFill="1" applyBorder="1" applyAlignment="1">
      <alignment horizontal="center"/>
    </xf>
    <xf numFmtId="0" fontId="5" fillId="2" borderId="0" xfId="0" applyFont="1" applyFill="1" applyBorder="1"/>
    <xf numFmtId="0" fontId="5" fillId="2" borderId="0" xfId="0" applyFont="1" applyFill="1" applyBorder="1" applyAlignment="1"/>
    <xf numFmtId="2" fontId="8" fillId="0" borderId="14" xfId="0" applyNumberFormat="1" applyFont="1" applyFill="1" applyBorder="1" applyAlignment="1" applyProtection="1">
      <alignment horizontal="center"/>
      <protection locked="0"/>
    </xf>
    <xf numFmtId="4" fontId="6" fillId="0" borderId="16" xfId="0" applyNumberFormat="1" applyFont="1" applyFill="1" applyBorder="1" applyAlignment="1">
      <alignment horizontal="center" vertical="center"/>
    </xf>
    <xf numFmtId="4" fontId="6" fillId="0" borderId="9" xfId="0" applyNumberFormat="1" applyFont="1" applyFill="1" applyBorder="1" applyAlignment="1">
      <alignment horizontal="center" vertical="center"/>
    </xf>
    <xf numFmtId="4" fontId="6" fillId="0" borderId="23" xfId="0" applyNumberFormat="1" applyFont="1" applyFill="1" applyBorder="1" applyAlignment="1" applyProtection="1">
      <alignment horizontal="center"/>
      <protection locked="0"/>
    </xf>
    <xf numFmtId="4" fontId="6" fillId="0" borderId="45" xfId="0" applyNumberFormat="1" applyFont="1" applyFill="1" applyBorder="1" applyAlignment="1" applyProtection="1">
      <alignment horizontal="center"/>
      <protection locked="0"/>
    </xf>
    <xf numFmtId="4" fontId="6" fillId="0" borderId="22" xfId="0" applyNumberFormat="1" applyFont="1" applyFill="1" applyBorder="1" applyAlignment="1" applyProtection="1">
      <alignment horizontal="center"/>
      <protection locked="0"/>
    </xf>
    <xf numFmtId="4" fontId="6" fillId="0" borderId="4" xfId="0" applyNumberFormat="1" applyFont="1" applyFill="1" applyBorder="1" applyAlignment="1" applyProtection="1">
      <alignment horizontal="center"/>
      <protection locked="0"/>
    </xf>
    <xf numFmtId="4" fontId="6" fillId="0" borderId="44" xfId="0" applyNumberFormat="1" applyFont="1" applyFill="1" applyBorder="1" applyAlignment="1" applyProtection="1">
      <alignment horizontal="center"/>
      <protection locked="0"/>
    </xf>
    <xf numFmtId="4" fontId="6" fillId="0" borderId="4" xfId="0" applyNumberFormat="1" applyFont="1" applyBorder="1" applyAlignment="1" applyProtection="1">
      <alignment horizontal="center"/>
      <protection locked="0"/>
    </xf>
    <xf numFmtId="4" fontId="6" fillId="0" borderId="15" xfId="0" applyNumberFormat="1" applyFont="1" applyBorder="1" applyAlignment="1" applyProtection="1">
      <alignment horizontal="center"/>
      <protection locked="0"/>
    </xf>
    <xf numFmtId="4" fontId="6" fillId="0" borderId="44" xfId="0" applyNumberFormat="1" applyFont="1" applyBorder="1" applyAlignment="1" applyProtection="1">
      <alignment horizontal="center"/>
      <protection locked="0"/>
    </xf>
    <xf numFmtId="49" fontId="6" fillId="0" borderId="4" xfId="0" applyNumberFormat="1" applyFont="1" applyFill="1" applyBorder="1" applyAlignment="1">
      <alignment horizontal="center"/>
    </xf>
    <xf numFmtId="49" fontId="6" fillId="0" borderId="15" xfId="0" applyNumberFormat="1" applyFont="1" applyFill="1" applyBorder="1" applyAlignment="1">
      <alignment horizontal="center"/>
    </xf>
    <xf numFmtId="49" fontId="6" fillId="0" borderId="44" xfId="0" applyNumberFormat="1" applyFont="1" applyFill="1" applyBorder="1" applyAlignment="1">
      <alignment horizontal="center"/>
    </xf>
    <xf numFmtId="177" fontId="1" fillId="0" borderId="4" xfId="0" applyNumberFormat="1" applyFont="1" applyBorder="1" applyAlignment="1"/>
    <xf numFmtId="0" fontId="0" fillId="0" borderId="44" xfId="0" applyBorder="1" applyAlignment="1"/>
    <xf numFmtId="2" fontId="4" fillId="3" borderId="41" xfId="0" applyNumberFormat="1" applyFont="1" applyFill="1" applyBorder="1" applyAlignment="1">
      <alignment horizontal="right"/>
    </xf>
  </cellXfs>
  <cellStyles count="1">
    <cellStyle name="표준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3:Y35"/>
  <sheetViews>
    <sheetView workbookViewId="0">
      <pane ySplit="8" topLeftCell="A9" activePane="bottomLeft" state="frozen"/>
      <selection activeCell="C46" sqref="C46"/>
      <selection pane="bottomLeft" activeCell="D41" sqref="D41"/>
    </sheetView>
  </sheetViews>
  <sheetFormatPr defaultRowHeight="12.75"/>
  <cols>
    <col min="2" max="2" width="9.7109375" bestFit="1" customWidth="1"/>
    <col min="3" max="3" width="12.42578125" style="4" bestFit="1" customWidth="1"/>
    <col min="4" max="4" width="12" style="4" bestFit="1" customWidth="1"/>
    <col min="5" max="5" width="9.42578125" bestFit="1" customWidth="1"/>
    <col min="6" max="7" width="10.7109375" style="4" customWidth="1"/>
    <col min="8" max="8" width="10.7109375" customWidth="1"/>
    <col min="9" max="10" width="10.7109375" style="4" customWidth="1"/>
    <col min="11" max="11" width="10.7109375" customWidth="1"/>
    <col min="12" max="13" width="10.7109375" style="4" customWidth="1"/>
    <col min="14" max="14" width="10.7109375" customWidth="1"/>
    <col min="15" max="16" width="10.7109375" style="4" customWidth="1"/>
    <col min="17" max="17" width="10.7109375" customWidth="1"/>
    <col min="18" max="18" width="12.5703125" style="4" bestFit="1" customWidth="1"/>
    <col min="19" max="19" width="10" style="4" bestFit="1" customWidth="1"/>
    <col min="20" max="20" width="14.140625" bestFit="1" customWidth="1"/>
    <col min="21" max="21" width="12.5703125" style="4" bestFit="1" customWidth="1"/>
    <col min="22" max="22" width="10.5703125" bestFit="1" customWidth="1"/>
    <col min="23" max="23" width="11.28515625" bestFit="1" customWidth="1"/>
    <col min="24" max="24" width="14.140625" bestFit="1" customWidth="1"/>
    <col min="25" max="25" width="10.5703125" bestFit="1" customWidth="1"/>
  </cols>
  <sheetData>
    <row r="3" spans="1:25" ht="15.75">
      <c r="B3" s="6" t="s">
        <v>19</v>
      </c>
    </row>
    <row r="4" spans="1:25">
      <c r="B4" s="61" t="s">
        <v>33</v>
      </c>
    </row>
    <row r="6" spans="1:25" ht="13.5" thickBot="1">
      <c r="B6" s="1">
        <v>42552</v>
      </c>
    </row>
    <row r="7" spans="1:25" ht="13.5" thickBot="1">
      <c r="B7" s="60"/>
      <c r="C7" s="183" t="s">
        <v>0</v>
      </c>
      <c r="D7" s="184"/>
      <c r="E7" s="185"/>
      <c r="F7" s="183" t="s">
        <v>2</v>
      </c>
      <c r="G7" s="184"/>
      <c r="H7" s="185"/>
      <c r="I7" s="186" t="s">
        <v>25</v>
      </c>
      <c r="J7" s="187"/>
      <c r="K7" s="188"/>
      <c r="L7" s="186" t="s">
        <v>24</v>
      </c>
      <c r="M7" s="187"/>
      <c r="N7" s="188"/>
      <c r="O7" s="186" t="s">
        <v>23</v>
      </c>
      <c r="P7" s="187"/>
      <c r="Q7" s="188"/>
      <c r="R7" s="176" t="s">
        <v>4</v>
      </c>
      <c r="S7" s="178" t="s">
        <v>21</v>
      </c>
      <c r="T7" s="179"/>
      <c r="U7" s="180"/>
      <c r="V7" s="181" t="s">
        <v>5</v>
      </c>
      <c r="W7" s="182"/>
      <c r="X7" s="11" t="s">
        <v>18</v>
      </c>
      <c r="Y7" s="176" t="s">
        <v>20</v>
      </c>
    </row>
    <row r="8" spans="1:25" ht="13.5" thickBot="1">
      <c r="A8" s="3"/>
      <c r="B8" s="59"/>
      <c r="C8" s="57" t="s">
        <v>6</v>
      </c>
      <c r="D8" s="57" t="s">
        <v>7</v>
      </c>
      <c r="E8" s="58" t="s">
        <v>1</v>
      </c>
      <c r="F8" s="57" t="s">
        <v>6</v>
      </c>
      <c r="G8" s="57" t="s">
        <v>7</v>
      </c>
      <c r="H8" s="58" t="s">
        <v>1</v>
      </c>
      <c r="I8" s="57" t="s">
        <v>6</v>
      </c>
      <c r="J8" s="57" t="s">
        <v>7</v>
      </c>
      <c r="K8" s="58" t="s">
        <v>1</v>
      </c>
      <c r="L8" s="57" t="s">
        <v>6</v>
      </c>
      <c r="M8" s="57" t="s">
        <v>7</v>
      </c>
      <c r="N8" s="58" t="s">
        <v>1</v>
      </c>
      <c r="O8" s="57" t="s">
        <v>6</v>
      </c>
      <c r="P8" s="57" t="s">
        <v>7</v>
      </c>
      <c r="Q8" s="58" t="s">
        <v>1</v>
      </c>
      <c r="R8" s="177"/>
      <c r="S8" s="56" t="s">
        <v>10</v>
      </c>
      <c r="T8" s="55" t="s">
        <v>16</v>
      </c>
      <c r="U8" s="12" t="s">
        <v>17</v>
      </c>
      <c r="V8" s="54" t="s">
        <v>8</v>
      </c>
      <c r="W8" s="54" t="s">
        <v>9</v>
      </c>
      <c r="X8" s="13" t="s">
        <v>8</v>
      </c>
      <c r="Y8" s="177" t="s">
        <v>20</v>
      </c>
    </row>
    <row r="9" spans="1:25">
      <c r="B9" s="47">
        <v>42552</v>
      </c>
      <c r="C9" s="46">
        <v>4783</v>
      </c>
      <c r="D9" s="45">
        <v>4783.5</v>
      </c>
      <c r="E9" s="44">
        <f t="shared" ref="E9:E29" si="0">AVERAGE(C9:D9)</f>
        <v>4783.25</v>
      </c>
      <c r="F9" s="46">
        <v>4799</v>
      </c>
      <c r="G9" s="45">
        <v>4800</v>
      </c>
      <c r="H9" s="44">
        <f t="shared" ref="H9:H29" si="1">AVERAGE(F9:G9)</f>
        <v>4799.5</v>
      </c>
      <c r="I9" s="46">
        <v>4825</v>
      </c>
      <c r="J9" s="45">
        <v>4835</v>
      </c>
      <c r="K9" s="44">
        <f t="shared" ref="K9:K29" si="2">AVERAGE(I9:J9)</f>
        <v>4830</v>
      </c>
      <c r="L9" s="46">
        <v>4845</v>
      </c>
      <c r="M9" s="45">
        <v>4855</v>
      </c>
      <c r="N9" s="44">
        <f t="shared" ref="N9:N29" si="3">AVERAGE(L9:M9)</f>
        <v>4850</v>
      </c>
      <c r="O9" s="46">
        <v>4865</v>
      </c>
      <c r="P9" s="45">
        <v>4875</v>
      </c>
      <c r="Q9" s="44">
        <f t="shared" ref="Q9:Q29" si="4">AVERAGE(O9:P9)</f>
        <v>4870</v>
      </c>
      <c r="R9" s="52">
        <v>4783.5</v>
      </c>
      <c r="S9" s="51">
        <v>1.3291999999999999</v>
      </c>
      <c r="T9" s="53">
        <v>1.1120000000000001</v>
      </c>
      <c r="U9" s="50">
        <v>102.62</v>
      </c>
      <c r="V9" s="43">
        <v>3598.78</v>
      </c>
      <c r="W9" s="43">
        <v>3607.67</v>
      </c>
      <c r="X9" s="49">
        <f t="shared" ref="X9:X29" si="5">R9/T9</f>
        <v>4301.7086330935244</v>
      </c>
      <c r="Y9" s="48">
        <v>1.3305</v>
      </c>
    </row>
    <row r="10" spans="1:25">
      <c r="B10" s="47">
        <v>42555</v>
      </c>
      <c r="C10" s="46">
        <v>4919</v>
      </c>
      <c r="D10" s="45">
        <v>4920</v>
      </c>
      <c r="E10" s="44">
        <f t="shared" si="0"/>
        <v>4919.5</v>
      </c>
      <c r="F10" s="46">
        <v>4927</v>
      </c>
      <c r="G10" s="45">
        <v>4928</v>
      </c>
      <c r="H10" s="44">
        <f t="shared" si="1"/>
        <v>4927.5</v>
      </c>
      <c r="I10" s="46">
        <v>4950</v>
      </c>
      <c r="J10" s="45">
        <v>4960</v>
      </c>
      <c r="K10" s="44">
        <f t="shared" si="2"/>
        <v>4955</v>
      </c>
      <c r="L10" s="46">
        <v>4970</v>
      </c>
      <c r="M10" s="45">
        <v>4980</v>
      </c>
      <c r="N10" s="44">
        <f t="shared" si="3"/>
        <v>4975</v>
      </c>
      <c r="O10" s="46">
        <v>4995</v>
      </c>
      <c r="P10" s="45">
        <v>5005</v>
      </c>
      <c r="Q10" s="44">
        <f t="shared" si="4"/>
        <v>5000</v>
      </c>
      <c r="R10" s="52">
        <v>4920</v>
      </c>
      <c r="S10" s="51">
        <v>1.3272999999999999</v>
      </c>
      <c r="T10" s="51">
        <v>1.1135999999999999</v>
      </c>
      <c r="U10" s="50">
        <v>102.6</v>
      </c>
      <c r="V10" s="43">
        <v>3706.77</v>
      </c>
      <c r="W10" s="43">
        <v>3708.89</v>
      </c>
      <c r="X10" s="49">
        <f t="shared" si="5"/>
        <v>4418.1034482758623</v>
      </c>
      <c r="Y10" s="48">
        <v>1.3287</v>
      </c>
    </row>
    <row r="11" spans="1:25">
      <c r="B11" s="47">
        <v>42556</v>
      </c>
      <c r="C11" s="46">
        <v>4840</v>
      </c>
      <c r="D11" s="45">
        <v>4840.5</v>
      </c>
      <c r="E11" s="44">
        <f t="shared" si="0"/>
        <v>4840.25</v>
      </c>
      <c r="F11" s="46">
        <v>4861.5</v>
      </c>
      <c r="G11" s="45">
        <v>4862</v>
      </c>
      <c r="H11" s="44">
        <f t="shared" si="1"/>
        <v>4861.75</v>
      </c>
      <c r="I11" s="46">
        <v>4895</v>
      </c>
      <c r="J11" s="45">
        <v>4905</v>
      </c>
      <c r="K11" s="44">
        <f t="shared" si="2"/>
        <v>4900</v>
      </c>
      <c r="L11" s="46">
        <v>4915</v>
      </c>
      <c r="M11" s="45">
        <v>4925</v>
      </c>
      <c r="N11" s="44">
        <f t="shared" si="3"/>
        <v>4920</v>
      </c>
      <c r="O11" s="46">
        <v>4935</v>
      </c>
      <c r="P11" s="45">
        <v>4945</v>
      </c>
      <c r="Q11" s="44">
        <f t="shared" si="4"/>
        <v>4940</v>
      </c>
      <c r="R11" s="52">
        <v>4840.5</v>
      </c>
      <c r="S11" s="51">
        <v>1.3116000000000001</v>
      </c>
      <c r="T11" s="51">
        <v>1.1143000000000001</v>
      </c>
      <c r="U11" s="50">
        <v>101.8</v>
      </c>
      <c r="V11" s="43">
        <v>3690.53</v>
      </c>
      <c r="W11" s="43">
        <v>3702.69</v>
      </c>
      <c r="X11" s="49">
        <f t="shared" si="5"/>
        <v>4343.9827694516734</v>
      </c>
      <c r="Y11" s="48">
        <v>1.3130999999999999</v>
      </c>
    </row>
    <row r="12" spans="1:25">
      <c r="B12" s="47">
        <v>42557</v>
      </c>
      <c r="C12" s="46">
        <v>4705</v>
      </c>
      <c r="D12" s="45">
        <v>4706</v>
      </c>
      <c r="E12" s="44">
        <f t="shared" si="0"/>
        <v>4705.5</v>
      </c>
      <c r="F12" s="46">
        <v>4726</v>
      </c>
      <c r="G12" s="45">
        <v>4728</v>
      </c>
      <c r="H12" s="44">
        <f t="shared" si="1"/>
        <v>4727</v>
      </c>
      <c r="I12" s="46">
        <v>4765</v>
      </c>
      <c r="J12" s="45">
        <v>4775</v>
      </c>
      <c r="K12" s="44">
        <f t="shared" si="2"/>
        <v>4770</v>
      </c>
      <c r="L12" s="46">
        <v>4790</v>
      </c>
      <c r="M12" s="45">
        <v>4800</v>
      </c>
      <c r="N12" s="44">
        <f t="shared" si="3"/>
        <v>4795</v>
      </c>
      <c r="O12" s="46">
        <v>4820</v>
      </c>
      <c r="P12" s="45">
        <v>4830</v>
      </c>
      <c r="Q12" s="44">
        <f t="shared" si="4"/>
        <v>4825</v>
      </c>
      <c r="R12" s="52">
        <v>4706</v>
      </c>
      <c r="S12" s="51">
        <v>1.2967</v>
      </c>
      <c r="T12" s="51">
        <v>1.1052999999999999</v>
      </c>
      <c r="U12" s="50">
        <v>100.51</v>
      </c>
      <c r="V12" s="43">
        <v>3629.21</v>
      </c>
      <c r="W12" s="43">
        <v>3641.4</v>
      </c>
      <c r="X12" s="49">
        <f t="shared" si="5"/>
        <v>4257.6676015561388</v>
      </c>
      <c r="Y12" s="48">
        <v>1.2984</v>
      </c>
    </row>
    <row r="13" spans="1:25">
      <c r="B13" s="47">
        <v>42558</v>
      </c>
      <c r="C13" s="46">
        <v>4724</v>
      </c>
      <c r="D13" s="45">
        <v>4725</v>
      </c>
      <c r="E13" s="44">
        <f t="shared" si="0"/>
        <v>4724.5</v>
      </c>
      <c r="F13" s="46">
        <v>4740</v>
      </c>
      <c r="G13" s="45">
        <v>4742</v>
      </c>
      <c r="H13" s="44">
        <f t="shared" si="1"/>
        <v>4741</v>
      </c>
      <c r="I13" s="46">
        <v>4775</v>
      </c>
      <c r="J13" s="45">
        <v>4785</v>
      </c>
      <c r="K13" s="44">
        <f t="shared" si="2"/>
        <v>4780</v>
      </c>
      <c r="L13" s="46">
        <v>4805</v>
      </c>
      <c r="M13" s="45">
        <v>4815</v>
      </c>
      <c r="N13" s="44">
        <f t="shared" si="3"/>
        <v>4810</v>
      </c>
      <c r="O13" s="46">
        <v>4835</v>
      </c>
      <c r="P13" s="45">
        <v>4845</v>
      </c>
      <c r="Q13" s="44">
        <f t="shared" si="4"/>
        <v>4840</v>
      </c>
      <c r="R13" s="52">
        <v>4725</v>
      </c>
      <c r="S13" s="51">
        <v>1.3009999999999999</v>
      </c>
      <c r="T13" s="51">
        <v>1.1073999999999999</v>
      </c>
      <c r="U13" s="50">
        <v>100.97</v>
      </c>
      <c r="V13" s="43">
        <v>3631.82</v>
      </c>
      <c r="W13" s="43">
        <v>3640.69</v>
      </c>
      <c r="X13" s="49">
        <f t="shared" si="5"/>
        <v>4266.7509481668776</v>
      </c>
      <c r="Y13" s="48">
        <v>1.3025</v>
      </c>
    </row>
    <row r="14" spans="1:25">
      <c r="B14" s="47">
        <v>42559</v>
      </c>
      <c r="C14" s="46">
        <v>4709</v>
      </c>
      <c r="D14" s="45">
        <v>4710</v>
      </c>
      <c r="E14" s="44">
        <f t="shared" si="0"/>
        <v>4709.5</v>
      </c>
      <c r="F14" s="46">
        <v>4719</v>
      </c>
      <c r="G14" s="45">
        <v>4720</v>
      </c>
      <c r="H14" s="44">
        <f t="shared" si="1"/>
        <v>4719.5</v>
      </c>
      <c r="I14" s="46">
        <v>4755</v>
      </c>
      <c r="J14" s="45">
        <v>4765</v>
      </c>
      <c r="K14" s="44">
        <f t="shared" si="2"/>
        <v>4760</v>
      </c>
      <c r="L14" s="46">
        <v>4785</v>
      </c>
      <c r="M14" s="45">
        <v>4795</v>
      </c>
      <c r="N14" s="44">
        <f t="shared" si="3"/>
        <v>4790</v>
      </c>
      <c r="O14" s="46">
        <v>4810</v>
      </c>
      <c r="P14" s="45">
        <v>4820</v>
      </c>
      <c r="Q14" s="44">
        <f t="shared" si="4"/>
        <v>4815</v>
      </c>
      <c r="R14" s="52">
        <v>4710</v>
      </c>
      <c r="S14" s="51">
        <v>1.2977000000000001</v>
      </c>
      <c r="T14" s="51">
        <v>1.1063000000000001</v>
      </c>
      <c r="U14" s="50">
        <v>100.43</v>
      </c>
      <c r="V14" s="43">
        <v>3629.5</v>
      </c>
      <c r="W14" s="43">
        <v>3633</v>
      </c>
      <c r="X14" s="49">
        <f t="shared" si="5"/>
        <v>4257.4346922173008</v>
      </c>
      <c r="Y14" s="48">
        <v>1.2991999999999999</v>
      </c>
    </row>
    <row r="15" spans="1:25">
      <c r="B15" s="47">
        <v>42562</v>
      </c>
      <c r="C15" s="46">
        <v>4745.5</v>
      </c>
      <c r="D15" s="45">
        <v>4746</v>
      </c>
      <c r="E15" s="44">
        <f t="shared" si="0"/>
        <v>4745.75</v>
      </c>
      <c r="F15" s="46">
        <v>4761</v>
      </c>
      <c r="G15" s="45">
        <v>4762</v>
      </c>
      <c r="H15" s="44">
        <f t="shared" si="1"/>
        <v>4761.5</v>
      </c>
      <c r="I15" s="46">
        <v>4800</v>
      </c>
      <c r="J15" s="45">
        <v>4810</v>
      </c>
      <c r="K15" s="44">
        <f t="shared" si="2"/>
        <v>4805</v>
      </c>
      <c r="L15" s="46">
        <v>4825</v>
      </c>
      <c r="M15" s="45">
        <v>4835</v>
      </c>
      <c r="N15" s="44">
        <f t="shared" si="3"/>
        <v>4830</v>
      </c>
      <c r="O15" s="46">
        <v>4855</v>
      </c>
      <c r="P15" s="45">
        <v>4865</v>
      </c>
      <c r="Q15" s="44">
        <f t="shared" si="4"/>
        <v>4860</v>
      </c>
      <c r="R15" s="52">
        <v>4746</v>
      </c>
      <c r="S15" s="51">
        <v>1.2986</v>
      </c>
      <c r="T15" s="51">
        <v>1.1046</v>
      </c>
      <c r="U15" s="50">
        <v>102.42</v>
      </c>
      <c r="V15" s="43">
        <v>3654.71</v>
      </c>
      <c r="W15" s="43">
        <v>3662.8</v>
      </c>
      <c r="X15" s="49">
        <f t="shared" si="5"/>
        <v>4296.5779467680604</v>
      </c>
      <c r="Y15" s="48">
        <v>1.3001</v>
      </c>
    </row>
    <row r="16" spans="1:25">
      <c r="B16" s="47">
        <v>42563</v>
      </c>
      <c r="C16" s="46">
        <v>4810.5</v>
      </c>
      <c r="D16" s="45">
        <v>4811.5</v>
      </c>
      <c r="E16" s="44">
        <f t="shared" si="0"/>
        <v>4811</v>
      </c>
      <c r="F16" s="46">
        <v>4832</v>
      </c>
      <c r="G16" s="45">
        <v>4835</v>
      </c>
      <c r="H16" s="44">
        <f t="shared" si="1"/>
        <v>4833.5</v>
      </c>
      <c r="I16" s="46">
        <v>4870</v>
      </c>
      <c r="J16" s="45">
        <v>4880</v>
      </c>
      <c r="K16" s="44">
        <f t="shared" si="2"/>
        <v>4875</v>
      </c>
      <c r="L16" s="46">
        <v>4900</v>
      </c>
      <c r="M16" s="45">
        <v>4910</v>
      </c>
      <c r="N16" s="44">
        <f t="shared" si="3"/>
        <v>4905</v>
      </c>
      <c r="O16" s="46">
        <v>4925</v>
      </c>
      <c r="P16" s="45">
        <v>4935</v>
      </c>
      <c r="Q16" s="44">
        <f t="shared" si="4"/>
        <v>4930</v>
      </c>
      <c r="R16" s="52">
        <v>4811.5</v>
      </c>
      <c r="S16" s="51">
        <v>1.3159000000000001</v>
      </c>
      <c r="T16" s="51">
        <v>1.1093</v>
      </c>
      <c r="U16" s="50">
        <v>103.91</v>
      </c>
      <c r="V16" s="43">
        <v>3656.43</v>
      </c>
      <c r="W16" s="43">
        <v>3669.83</v>
      </c>
      <c r="X16" s="49">
        <f t="shared" si="5"/>
        <v>4337.4199945911841</v>
      </c>
      <c r="Y16" s="48">
        <v>1.3174999999999999</v>
      </c>
    </row>
    <row r="17" spans="2:25">
      <c r="B17" s="47">
        <v>42564</v>
      </c>
      <c r="C17" s="46">
        <v>4918</v>
      </c>
      <c r="D17" s="45">
        <v>4918.5</v>
      </c>
      <c r="E17" s="44">
        <f t="shared" si="0"/>
        <v>4918.25</v>
      </c>
      <c r="F17" s="46">
        <v>4939</v>
      </c>
      <c r="G17" s="45">
        <v>4940</v>
      </c>
      <c r="H17" s="44">
        <f t="shared" si="1"/>
        <v>4939.5</v>
      </c>
      <c r="I17" s="46">
        <v>4970</v>
      </c>
      <c r="J17" s="45">
        <v>4980</v>
      </c>
      <c r="K17" s="44">
        <f t="shared" si="2"/>
        <v>4975</v>
      </c>
      <c r="L17" s="46">
        <v>4995</v>
      </c>
      <c r="M17" s="45">
        <v>5005</v>
      </c>
      <c r="N17" s="44">
        <f t="shared" si="3"/>
        <v>5000</v>
      </c>
      <c r="O17" s="46">
        <v>5020</v>
      </c>
      <c r="P17" s="45">
        <v>5030</v>
      </c>
      <c r="Q17" s="44">
        <f t="shared" si="4"/>
        <v>5025</v>
      </c>
      <c r="R17" s="52">
        <v>4918.5</v>
      </c>
      <c r="S17" s="51">
        <v>1.3280000000000001</v>
      </c>
      <c r="T17" s="51">
        <v>1.1074999999999999</v>
      </c>
      <c r="U17" s="50">
        <v>104.64</v>
      </c>
      <c r="V17" s="43">
        <v>3703.69</v>
      </c>
      <c r="W17" s="43">
        <v>3715.4</v>
      </c>
      <c r="X17" s="49">
        <f t="shared" si="5"/>
        <v>4441.0835214446952</v>
      </c>
      <c r="Y17" s="48">
        <v>1.3295999999999999</v>
      </c>
    </row>
    <row r="18" spans="2:25">
      <c r="B18" s="47">
        <v>42565</v>
      </c>
      <c r="C18" s="46">
        <v>4911</v>
      </c>
      <c r="D18" s="45">
        <v>4911.5</v>
      </c>
      <c r="E18" s="44">
        <f t="shared" si="0"/>
        <v>4911.25</v>
      </c>
      <c r="F18" s="46">
        <v>4933</v>
      </c>
      <c r="G18" s="45">
        <v>4933.5</v>
      </c>
      <c r="H18" s="44">
        <f t="shared" si="1"/>
        <v>4933.25</v>
      </c>
      <c r="I18" s="46">
        <v>4965</v>
      </c>
      <c r="J18" s="45">
        <v>4975</v>
      </c>
      <c r="K18" s="44">
        <f t="shared" si="2"/>
        <v>4970</v>
      </c>
      <c r="L18" s="46">
        <v>4990</v>
      </c>
      <c r="M18" s="45">
        <v>5000</v>
      </c>
      <c r="N18" s="44">
        <f t="shared" si="3"/>
        <v>4995</v>
      </c>
      <c r="O18" s="46">
        <v>5015</v>
      </c>
      <c r="P18" s="45">
        <v>5025</v>
      </c>
      <c r="Q18" s="44">
        <f t="shared" si="4"/>
        <v>5020</v>
      </c>
      <c r="R18" s="52">
        <v>4911.5</v>
      </c>
      <c r="S18" s="51">
        <v>1.3373999999999999</v>
      </c>
      <c r="T18" s="51">
        <v>1.1152</v>
      </c>
      <c r="U18" s="50">
        <v>105.77</v>
      </c>
      <c r="V18" s="43">
        <v>3672.42</v>
      </c>
      <c r="W18" s="43">
        <v>3685.29</v>
      </c>
      <c r="X18" s="49">
        <f t="shared" si="5"/>
        <v>4404.1427546628411</v>
      </c>
      <c r="Y18" s="48">
        <v>1.3387</v>
      </c>
    </row>
    <row r="19" spans="2:25">
      <c r="B19" s="47">
        <v>42566</v>
      </c>
      <c r="C19" s="46">
        <v>4945</v>
      </c>
      <c r="D19" s="45">
        <v>4945.5</v>
      </c>
      <c r="E19" s="44">
        <f t="shared" si="0"/>
        <v>4945.25</v>
      </c>
      <c r="F19" s="46">
        <v>4966</v>
      </c>
      <c r="G19" s="45">
        <v>4966.5</v>
      </c>
      <c r="H19" s="44">
        <f t="shared" si="1"/>
        <v>4966.25</v>
      </c>
      <c r="I19" s="46">
        <v>4995</v>
      </c>
      <c r="J19" s="45">
        <v>5005</v>
      </c>
      <c r="K19" s="44">
        <f t="shared" si="2"/>
        <v>5000</v>
      </c>
      <c r="L19" s="46">
        <v>5020</v>
      </c>
      <c r="M19" s="45">
        <v>5030</v>
      </c>
      <c r="N19" s="44">
        <f t="shared" si="3"/>
        <v>5025</v>
      </c>
      <c r="O19" s="46">
        <v>5045</v>
      </c>
      <c r="P19" s="45">
        <v>5055</v>
      </c>
      <c r="Q19" s="44">
        <f t="shared" si="4"/>
        <v>5050</v>
      </c>
      <c r="R19" s="52">
        <v>4945.5</v>
      </c>
      <c r="S19" s="51">
        <v>1.337</v>
      </c>
      <c r="T19" s="51">
        <v>1.1123000000000001</v>
      </c>
      <c r="U19" s="50">
        <v>105.73</v>
      </c>
      <c r="V19" s="43">
        <v>3698.95</v>
      </c>
      <c r="W19" s="43">
        <v>3711.05</v>
      </c>
      <c r="X19" s="49">
        <f t="shared" si="5"/>
        <v>4446.1925739458775</v>
      </c>
      <c r="Y19" s="48">
        <v>1.3383</v>
      </c>
    </row>
    <row r="20" spans="2:25">
      <c r="B20" s="47">
        <v>42569</v>
      </c>
      <c r="C20" s="46">
        <v>4838</v>
      </c>
      <c r="D20" s="45">
        <v>4839</v>
      </c>
      <c r="E20" s="44">
        <f t="shared" si="0"/>
        <v>4838.5</v>
      </c>
      <c r="F20" s="46">
        <v>4850</v>
      </c>
      <c r="G20" s="45">
        <v>4855</v>
      </c>
      <c r="H20" s="44">
        <f t="shared" si="1"/>
        <v>4852.5</v>
      </c>
      <c r="I20" s="46">
        <v>4885</v>
      </c>
      <c r="J20" s="45">
        <v>4895</v>
      </c>
      <c r="K20" s="44">
        <f t="shared" si="2"/>
        <v>4890</v>
      </c>
      <c r="L20" s="46">
        <v>4910</v>
      </c>
      <c r="M20" s="45">
        <v>4920</v>
      </c>
      <c r="N20" s="44">
        <f t="shared" si="3"/>
        <v>4915</v>
      </c>
      <c r="O20" s="46">
        <v>4935</v>
      </c>
      <c r="P20" s="45">
        <v>4945</v>
      </c>
      <c r="Q20" s="44">
        <f t="shared" si="4"/>
        <v>4940</v>
      </c>
      <c r="R20" s="52">
        <v>4839</v>
      </c>
      <c r="S20" s="51">
        <v>1.3259000000000001</v>
      </c>
      <c r="T20" s="51">
        <v>1.1057999999999999</v>
      </c>
      <c r="U20" s="50">
        <v>105.74</v>
      </c>
      <c r="V20" s="43">
        <v>3649.6</v>
      </c>
      <c r="W20" s="43">
        <v>3657.8</v>
      </c>
      <c r="X20" s="49">
        <f t="shared" si="5"/>
        <v>4376.0173629951169</v>
      </c>
      <c r="Y20" s="48">
        <v>1.3272999999999999</v>
      </c>
    </row>
    <row r="21" spans="2:25">
      <c r="B21" s="47">
        <v>42570</v>
      </c>
      <c r="C21" s="46">
        <v>4936</v>
      </c>
      <c r="D21" s="45">
        <v>4938</v>
      </c>
      <c r="E21" s="44">
        <f t="shared" si="0"/>
        <v>4937</v>
      </c>
      <c r="F21" s="46">
        <v>4958</v>
      </c>
      <c r="G21" s="45">
        <v>4959</v>
      </c>
      <c r="H21" s="44">
        <f t="shared" si="1"/>
        <v>4958.5</v>
      </c>
      <c r="I21" s="46">
        <v>4990</v>
      </c>
      <c r="J21" s="45">
        <v>5000</v>
      </c>
      <c r="K21" s="44">
        <f t="shared" si="2"/>
        <v>4995</v>
      </c>
      <c r="L21" s="46">
        <v>5015</v>
      </c>
      <c r="M21" s="45">
        <v>5025</v>
      </c>
      <c r="N21" s="44">
        <f t="shared" si="3"/>
        <v>5020</v>
      </c>
      <c r="O21" s="46">
        <v>5040</v>
      </c>
      <c r="P21" s="45">
        <v>5050</v>
      </c>
      <c r="Q21" s="44">
        <f t="shared" si="4"/>
        <v>5045</v>
      </c>
      <c r="R21" s="52">
        <v>4938</v>
      </c>
      <c r="S21" s="51">
        <v>1.3133999999999999</v>
      </c>
      <c r="T21" s="51">
        <v>1.1032</v>
      </c>
      <c r="U21" s="50">
        <v>106.19</v>
      </c>
      <c r="V21" s="43">
        <v>3759.71</v>
      </c>
      <c r="W21" s="43">
        <v>3771.68</v>
      </c>
      <c r="X21" s="49">
        <f t="shared" si="5"/>
        <v>4476.069615663524</v>
      </c>
      <c r="Y21" s="48">
        <v>1.3148</v>
      </c>
    </row>
    <row r="22" spans="2:25">
      <c r="B22" s="47">
        <v>42571</v>
      </c>
      <c r="C22" s="46">
        <v>4899.5</v>
      </c>
      <c r="D22" s="45">
        <v>4900.5</v>
      </c>
      <c r="E22" s="44">
        <f t="shared" si="0"/>
        <v>4900</v>
      </c>
      <c r="F22" s="46">
        <v>4916</v>
      </c>
      <c r="G22" s="45">
        <v>4917</v>
      </c>
      <c r="H22" s="44">
        <f t="shared" si="1"/>
        <v>4916.5</v>
      </c>
      <c r="I22" s="46">
        <v>4950</v>
      </c>
      <c r="J22" s="45">
        <v>4960</v>
      </c>
      <c r="K22" s="44">
        <f t="shared" si="2"/>
        <v>4955</v>
      </c>
      <c r="L22" s="46">
        <v>4975</v>
      </c>
      <c r="M22" s="45">
        <v>4985</v>
      </c>
      <c r="N22" s="44">
        <f t="shared" si="3"/>
        <v>4980</v>
      </c>
      <c r="O22" s="46">
        <v>5005</v>
      </c>
      <c r="P22" s="45">
        <v>5015</v>
      </c>
      <c r="Q22" s="44">
        <f t="shared" si="4"/>
        <v>5010</v>
      </c>
      <c r="R22" s="52">
        <v>4900.5</v>
      </c>
      <c r="S22" s="51">
        <v>1.3171999999999999</v>
      </c>
      <c r="T22" s="51">
        <v>1.1012</v>
      </c>
      <c r="U22" s="50">
        <v>106.5</v>
      </c>
      <c r="V22" s="43">
        <v>3720.39</v>
      </c>
      <c r="W22" s="43">
        <v>3728.67</v>
      </c>
      <c r="X22" s="49">
        <f t="shared" si="5"/>
        <v>4450.1452960406832</v>
      </c>
      <c r="Y22" s="48">
        <v>1.3187</v>
      </c>
    </row>
    <row r="23" spans="2:25">
      <c r="B23" s="47">
        <v>42572</v>
      </c>
      <c r="C23" s="46">
        <v>4953</v>
      </c>
      <c r="D23" s="45">
        <v>4953.5</v>
      </c>
      <c r="E23" s="44">
        <f t="shared" si="0"/>
        <v>4953.25</v>
      </c>
      <c r="F23" s="46">
        <v>4965</v>
      </c>
      <c r="G23" s="45">
        <v>4967</v>
      </c>
      <c r="H23" s="44">
        <f t="shared" si="1"/>
        <v>4966</v>
      </c>
      <c r="I23" s="46">
        <v>5000</v>
      </c>
      <c r="J23" s="45">
        <v>5010</v>
      </c>
      <c r="K23" s="44">
        <f t="shared" si="2"/>
        <v>5005</v>
      </c>
      <c r="L23" s="46">
        <v>5025</v>
      </c>
      <c r="M23" s="45">
        <v>5035</v>
      </c>
      <c r="N23" s="44">
        <f t="shared" si="3"/>
        <v>5030</v>
      </c>
      <c r="O23" s="46">
        <v>5055</v>
      </c>
      <c r="P23" s="45">
        <v>5065</v>
      </c>
      <c r="Q23" s="44">
        <f t="shared" si="4"/>
        <v>5060</v>
      </c>
      <c r="R23" s="52">
        <v>4953.5</v>
      </c>
      <c r="S23" s="51">
        <v>1.3173999999999999</v>
      </c>
      <c r="T23" s="51">
        <v>1.1012</v>
      </c>
      <c r="U23" s="50">
        <v>106.31</v>
      </c>
      <c r="V23" s="43">
        <v>3760.06</v>
      </c>
      <c r="W23" s="43">
        <v>3765.73</v>
      </c>
      <c r="X23" s="49">
        <f t="shared" si="5"/>
        <v>4498.2746095168905</v>
      </c>
      <c r="Y23" s="48">
        <v>1.319</v>
      </c>
    </row>
    <row r="24" spans="2:25">
      <c r="B24" s="47">
        <v>42573</v>
      </c>
      <c r="C24" s="46">
        <v>4955</v>
      </c>
      <c r="D24" s="45">
        <v>4956</v>
      </c>
      <c r="E24" s="44">
        <f t="shared" si="0"/>
        <v>4955.5</v>
      </c>
      <c r="F24" s="46">
        <v>4965</v>
      </c>
      <c r="G24" s="45">
        <v>4966</v>
      </c>
      <c r="H24" s="44">
        <f t="shared" si="1"/>
        <v>4965.5</v>
      </c>
      <c r="I24" s="46">
        <v>5000</v>
      </c>
      <c r="J24" s="45">
        <v>5010</v>
      </c>
      <c r="K24" s="44">
        <f t="shared" si="2"/>
        <v>5005</v>
      </c>
      <c r="L24" s="46">
        <v>5025</v>
      </c>
      <c r="M24" s="45">
        <v>5035</v>
      </c>
      <c r="N24" s="44">
        <f t="shared" si="3"/>
        <v>5030</v>
      </c>
      <c r="O24" s="46">
        <v>5050</v>
      </c>
      <c r="P24" s="45">
        <v>5060</v>
      </c>
      <c r="Q24" s="44">
        <f t="shared" si="4"/>
        <v>5055</v>
      </c>
      <c r="R24" s="52">
        <v>4956</v>
      </c>
      <c r="S24" s="51">
        <v>1.3115000000000001</v>
      </c>
      <c r="T24" s="51">
        <v>1.1025</v>
      </c>
      <c r="U24" s="50">
        <v>106.07</v>
      </c>
      <c r="V24" s="43">
        <v>3778.88</v>
      </c>
      <c r="W24" s="43">
        <v>3781.89</v>
      </c>
      <c r="X24" s="49">
        <f t="shared" si="5"/>
        <v>4495.2380952380954</v>
      </c>
      <c r="Y24" s="48">
        <v>1.3130999999999999</v>
      </c>
    </row>
    <row r="25" spans="2:25">
      <c r="B25" s="47">
        <v>42576</v>
      </c>
      <c r="C25" s="46">
        <v>4919</v>
      </c>
      <c r="D25" s="45">
        <v>4920</v>
      </c>
      <c r="E25" s="44">
        <f t="shared" si="0"/>
        <v>4919.5</v>
      </c>
      <c r="F25" s="46">
        <v>4930</v>
      </c>
      <c r="G25" s="45">
        <v>4932</v>
      </c>
      <c r="H25" s="44">
        <f t="shared" si="1"/>
        <v>4931</v>
      </c>
      <c r="I25" s="46">
        <v>4960</v>
      </c>
      <c r="J25" s="45">
        <v>4970</v>
      </c>
      <c r="K25" s="44">
        <f t="shared" si="2"/>
        <v>4965</v>
      </c>
      <c r="L25" s="46">
        <v>4985</v>
      </c>
      <c r="M25" s="45">
        <v>4995</v>
      </c>
      <c r="N25" s="44">
        <f t="shared" si="3"/>
        <v>4990</v>
      </c>
      <c r="O25" s="46">
        <v>5010</v>
      </c>
      <c r="P25" s="45">
        <v>5020</v>
      </c>
      <c r="Q25" s="44">
        <f t="shared" si="4"/>
        <v>5015</v>
      </c>
      <c r="R25" s="52">
        <v>4920</v>
      </c>
      <c r="S25" s="51">
        <v>1.3120000000000001</v>
      </c>
      <c r="T25" s="51">
        <v>1.0985</v>
      </c>
      <c r="U25" s="50">
        <v>106.21</v>
      </c>
      <c r="V25" s="43">
        <v>3750</v>
      </c>
      <c r="W25" s="43">
        <v>3754</v>
      </c>
      <c r="X25" s="49">
        <f t="shared" si="5"/>
        <v>4478.8347746927629</v>
      </c>
      <c r="Y25" s="48">
        <v>1.3138000000000001</v>
      </c>
    </row>
    <row r="26" spans="2:25">
      <c r="B26" s="47">
        <v>42577</v>
      </c>
      <c r="C26" s="46">
        <v>4861</v>
      </c>
      <c r="D26" s="45">
        <v>4862</v>
      </c>
      <c r="E26" s="44">
        <f t="shared" si="0"/>
        <v>4861.5</v>
      </c>
      <c r="F26" s="46">
        <v>4873</v>
      </c>
      <c r="G26" s="45">
        <v>4875</v>
      </c>
      <c r="H26" s="44">
        <f t="shared" si="1"/>
        <v>4874</v>
      </c>
      <c r="I26" s="46">
        <v>4905</v>
      </c>
      <c r="J26" s="45">
        <v>4915</v>
      </c>
      <c r="K26" s="44">
        <f t="shared" si="2"/>
        <v>4910</v>
      </c>
      <c r="L26" s="46">
        <v>4930</v>
      </c>
      <c r="M26" s="45">
        <v>4940</v>
      </c>
      <c r="N26" s="44">
        <f t="shared" si="3"/>
        <v>4935</v>
      </c>
      <c r="O26" s="46">
        <v>4955</v>
      </c>
      <c r="P26" s="45">
        <v>4965</v>
      </c>
      <c r="Q26" s="44">
        <f t="shared" si="4"/>
        <v>4960</v>
      </c>
      <c r="R26" s="52">
        <v>4862</v>
      </c>
      <c r="S26" s="51">
        <v>1.3129</v>
      </c>
      <c r="T26" s="51">
        <v>1.0998000000000001</v>
      </c>
      <c r="U26" s="50">
        <v>104.31</v>
      </c>
      <c r="V26" s="43">
        <v>3703.25</v>
      </c>
      <c r="W26" s="43">
        <v>3707.51</v>
      </c>
      <c r="X26" s="49">
        <f t="shared" si="5"/>
        <v>4420.80378250591</v>
      </c>
      <c r="Y26" s="48">
        <v>1.3149</v>
      </c>
    </row>
    <row r="27" spans="2:25">
      <c r="B27" s="47">
        <v>42578</v>
      </c>
      <c r="C27" s="46">
        <v>4869</v>
      </c>
      <c r="D27" s="45">
        <v>4869.5</v>
      </c>
      <c r="E27" s="44">
        <f t="shared" si="0"/>
        <v>4869.25</v>
      </c>
      <c r="F27" s="46">
        <v>4880</v>
      </c>
      <c r="G27" s="45">
        <v>4882</v>
      </c>
      <c r="H27" s="44">
        <f t="shared" si="1"/>
        <v>4881</v>
      </c>
      <c r="I27" s="46">
        <v>4915</v>
      </c>
      <c r="J27" s="45">
        <v>4925</v>
      </c>
      <c r="K27" s="44">
        <f t="shared" si="2"/>
        <v>4920</v>
      </c>
      <c r="L27" s="46">
        <v>4940</v>
      </c>
      <c r="M27" s="45">
        <v>4950</v>
      </c>
      <c r="N27" s="44">
        <f t="shared" si="3"/>
        <v>4945</v>
      </c>
      <c r="O27" s="46">
        <v>4965</v>
      </c>
      <c r="P27" s="45">
        <v>4975</v>
      </c>
      <c r="Q27" s="44">
        <f t="shared" si="4"/>
        <v>4970</v>
      </c>
      <c r="R27" s="52">
        <v>4869.5</v>
      </c>
      <c r="S27" s="51">
        <v>1.3104</v>
      </c>
      <c r="T27" s="51">
        <v>1.0992</v>
      </c>
      <c r="U27" s="50">
        <v>105.74</v>
      </c>
      <c r="V27" s="43">
        <v>3716.04</v>
      </c>
      <c r="W27" s="43">
        <v>3719.34</v>
      </c>
      <c r="X27" s="49">
        <f t="shared" si="5"/>
        <v>4430.0400291120814</v>
      </c>
      <c r="Y27" s="48">
        <v>1.3126</v>
      </c>
    </row>
    <row r="28" spans="2:25">
      <c r="B28" s="47">
        <v>42579</v>
      </c>
      <c r="C28" s="46">
        <v>4861</v>
      </c>
      <c r="D28" s="45">
        <v>4862</v>
      </c>
      <c r="E28" s="44">
        <f t="shared" si="0"/>
        <v>4861.5</v>
      </c>
      <c r="F28" s="46">
        <v>4875</v>
      </c>
      <c r="G28" s="45">
        <v>4876</v>
      </c>
      <c r="H28" s="44">
        <f t="shared" si="1"/>
        <v>4875.5</v>
      </c>
      <c r="I28" s="46">
        <v>4910</v>
      </c>
      <c r="J28" s="45">
        <v>4920</v>
      </c>
      <c r="K28" s="44">
        <f t="shared" si="2"/>
        <v>4915</v>
      </c>
      <c r="L28" s="46">
        <v>4935</v>
      </c>
      <c r="M28" s="45">
        <v>4945</v>
      </c>
      <c r="N28" s="44">
        <f t="shared" si="3"/>
        <v>4940</v>
      </c>
      <c r="O28" s="46">
        <v>4960</v>
      </c>
      <c r="P28" s="45">
        <v>4970</v>
      </c>
      <c r="Q28" s="44">
        <f t="shared" si="4"/>
        <v>4965</v>
      </c>
      <c r="R28" s="52">
        <v>4862</v>
      </c>
      <c r="S28" s="51">
        <v>1.3159000000000001</v>
      </c>
      <c r="T28" s="51">
        <v>1.1083000000000001</v>
      </c>
      <c r="U28" s="50">
        <v>104.69</v>
      </c>
      <c r="V28" s="43">
        <v>3694.81</v>
      </c>
      <c r="W28" s="43">
        <v>3699.26</v>
      </c>
      <c r="X28" s="49">
        <f t="shared" si="5"/>
        <v>4386.8988541008748</v>
      </c>
      <c r="Y28" s="48">
        <v>1.3181</v>
      </c>
    </row>
    <row r="29" spans="2:25">
      <c r="B29" s="47">
        <v>42580</v>
      </c>
      <c r="C29" s="46">
        <v>4852</v>
      </c>
      <c r="D29" s="45">
        <v>4853</v>
      </c>
      <c r="E29" s="44">
        <f t="shared" si="0"/>
        <v>4852.5</v>
      </c>
      <c r="F29" s="46">
        <v>4860</v>
      </c>
      <c r="G29" s="45">
        <v>4865</v>
      </c>
      <c r="H29" s="44">
        <f t="shared" si="1"/>
        <v>4862.5</v>
      </c>
      <c r="I29" s="46">
        <v>4895</v>
      </c>
      <c r="J29" s="45">
        <v>4905</v>
      </c>
      <c r="K29" s="44">
        <f t="shared" si="2"/>
        <v>4900</v>
      </c>
      <c r="L29" s="46">
        <v>4920</v>
      </c>
      <c r="M29" s="45">
        <v>4930</v>
      </c>
      <c r="N29" s="44">
        <f t="shared" si="3"/>
        <v>4925</v>
      </c>
      <c r="O29" s="46">
        <v>4950</v>
      </c>
      <c r="P29" s="45">
        <v>4960</v>
      </c>
      <c r="Q29" s="44">
        <f t="shared" si="4"/>
        <v>4955</v>
      </c>
      <c r="R29" s="52">
        <v>4853</v>
      </c>
      <c r="S29" s="51">
        <v>1.3177000000000001</v>
      </c>
      <c r="T29" s="51">
        <v>1.1113999999999999</v>
      </c>
      <c r="U29" s="50">
        <v>103.34</v>
      </c>
      <c r="V29" s="43">
        <v>3682.93</v>
      </c>
      <c r="W29" s="43">
        <v>3685.89</v>
      </c>
      <c r="X29" s="49">
        <f t="shared" si="5"/>
        <v>4366.5646931797737</v>
      </c>
      <c r="Y29" s="48">
        <v>1.3199000000000001</v>
      </c>
    </row>
    <row r="30" spans="2:25" s="10" customFormat="1">
      <c r="B30" s="42" t="s">
        <v>11</v>
      </c>
      <c r="C30" s="41">
        <f>ROUND(AVERAGE(C9:C29),2)</f>
        <v>4854.93</v>
      </c>
      <c r="D30" s="40">
        <f>ROUND(AVERAGE(D9:D29),2)</f>
        <v>4855.79</v>
      </c>
      <c r="E30" s="39">
        <f>ROUND(AVERAGE(C30:D30),2)</f>
        <v>4855.3599999999997</v>
      </c>
      <c r="F30" s="41">
        <f>ROUND(AVERAGE(F9:F29),2)</f>
        <v>4870.26</v>
      </c>
      <c r="G30" s="40">
        <f>ROUND(AVERAGE(G9:G29),2)</f>
        <v>4871.95</v>
      </c>
      <c r="H30" s="39">
        <f>ROUND(AVERAGE(F30:G30),2)</f>
        <v>4871.1099999999997</v>
      </c>
      <c r="I30" s="41">
        <f>ROUND(AVERAGE(I9:I29),2)</f>
        <v>4903.57</v>
      </c>
      <c r="J30" s="40">
        <f>ROUND(AVERAGE(J9:J29),2)</f>
        <v>4913.57</v>
      </c>
      <c r="K30" s="39">
        <f>ROUND(AVERAGE(I30:J30),2)</f>
        <v>4908.57</v>
      </c>
      <c r="L30" s="41">
        <f>ROUND(AVERAGE(L9:L29),2)</f>
        <v>4928.57</v>
      </c>
      <c r="M30" s="40">
        <f>ROUND(AVERAGE(M9:M29),2)</f>
        <v>4938.57</v>
      </c>
      <c r="N30" s="39">
        <f>ROUND(AVERAGE(L30:M30),2)</f>
        <v>4933.57</v>
      </c>
      <c r="O30" s="41">
        <f>ROUND(AVERAGE(O9:O29),2)</f>
        <v>4954.5200000000004</v>
      </c>
      <c r="P30" s="40">
        <f>ROUND(AVERAGE(P9:P29),2)</f>
        <v>4964.5200000000004</v>
      </c>
      <c r="Q30" s="39">
        <f>ROUND(AVERAGE(O30:P30),2)</f>
        <v>4959.5200000000004</v>
      </c>
      <c r="R30" s="38">
        <f>ROUND(AVERAGE(R9:R29),2)</f>
        <v>4855.79</v>
      </c>
      <c r="S30" s="37">
        <f>ROUND(AVERAGE(S9:S29),4)</f>
        <v>1.3159000000000001</v>
      </c>
      <c r="T30" s="36">
        <f>ROUND(AVERAGE(T9:T29),4)</f>
        <v>1.1066</v>
      </c>
      <c r="U30" s="175">
        <f>ROUND(AVERAGE(U9:U29),2)</f>
        <v>104.12</v>
      </c>
      <c r="V30" s="35">
        <f>AVERAGE(V9:V29)</f>
        <v>3689.9276190476176</v>
      </c>
      <c r="W30" s="35">
        <f>AVERAGE(W9:W29)</f>
        <v>3697.6419047619047</v>
      </c>
      <c r="X30" s="35">
        <f>AVERAGE(X9:X29)</f>
        <v>4388.0929522485585</v>
      </c>
      <c r="Y30" s="34">
        <f>AVERAGE(Y9:Y29)</f>
        <v>1.3175619047619047</v>
      </c>
    </row>
    <row r="31" spans="2:25" s="5" customFormat="1">
      <c r="B31" s="33" t="s">
        <v>12</v>
      </c>
      <c r="C31" s="32">
        <f t="shared" ref="C31:Y31" si="6">MAX(C9:C29)</f>
        <v>4955</v>
      </c>
      <c r="D31" s="31">
        <f t="shared" si="6"/>
        <v>4956</v>
      </c>
      <c r="E31" s="30">
        <f t="shared" si="6"/>
        <v>4955.5</v>
      </c>
      <c r="F31" s="32">
        <f t="shared" si="6"/>
        <v>4966</v>
      </c>
      <c r="G31" s="31">
        <f t="shared" si="6"/>
        <v>4967</v>
      </c>
      <c r="H31" s="30">
        <f t="shared" si="6"/>
        <v>4966.25</v>
      </c>
      <c r="I31" s="32">
        <f t="shared" si="6"/>
        <v>5000</v>
      </c>
      <c r="J31" s="31">
        <f t="shared" si="6"/>
        <v>5010</v>
      </c>
      <c r="K31" s="30">
        <f t="shared" si="6"/>
        <v>5005</v>
      </c>
      <c r="L31" s="32">
        <f t="shared" si="6"/>
        <v>5025</v>
      </c>
      <c r="M31" s="31">
        <f t="shared" si="6"/>
        <v>5035</v>
      </c>
      <c r="N31" s="30">
        <f t="shared" si="6"/>
        <v>5030</v>
      </c>
      <c r="O31" s="32">
        <f t="shared" si="6"/>
        <v>5055</v>
      </c>
      <c r="P31" s="31">
        <f t="shared" si="6"/>
        <v>5065</v>
      </c>
      <c r="Q31" s="30">
        <f t="shared" si="6"/>
        <v>5060</v>
      </c>
      <c r="R31" s="29">
        <f t="shared" si="6"/>
        <v>4956</v>
      </c>
      <c r="S31" s="28">
        <f t="shared" si="6"/>
        <v>1.3373999999999999</v>
      </c>
      <c r="T31" s="27">
        <f t="shared" si="6"/>
        <v>1.1152</v>
      </c>
      <c r="U31" s="26">
        <f t="shared" si="6"/>
        <v>106.5</v>
      </c>
      <c r="V31" s="25">
        <f t="shared" si="6"/>
        <v>3778.88</v>
      </c>
      <c r="W31" s="25">
        <f t="shared" si="6"/>
        <v>3781.89</v>
      </c>
      <c r="X31" s="25">
        <f t="shared" si="6"/>
        <v>4498.2746095168905</v>
      </c>
      <c r="Y31" s="24">
        <f t="shared" si="6"/>
        <v>1.3387</v>
      </c>
    </row>
    <row r="32" spans="2:25" s="5" customFormat="1" ht="13.5" thickBot="1">
      <c r="B32" s="23" t="s">
        <v>13</v>
      </c>
      <c r="C32" s="22">
        <f t="shared" ref="C32:Y32" si="7">MIN(C9:C29)</f>
        <v>4705</v>
      </c>
      <c r="D32" s="21">
        <f t="shared" si="7"/>
        <v>4706</v>
      </c>
      <c r="E32" s="20">
        <f t="shared" si="7"/>
        <v>4705.5</v>
      </c>
      <c r="F32" s="22">
        <f t="shared" si="7"/>
        <v>4719</v>
      </c>
      <c r="G32" s="21">
        <f t="shared" si="7"/>
        <v>4720</v>
      </c>
      <c r="H32" s="20">
        <f t="shared" si="7"/>
        <v>4719.5</v>
      </c>
      <c r="I32" s="22">
        <f t="shared" si="7"/>
        <v>4755</v>
      </c>
      <c r="J32" s="21">
        <f t="shared" si="7"/>
        <v>4765</v>
      </c>
      <c r="K32" s="20">
        <f t="shared" si="7"/>
        <v>4760</v>
      </c>
      <c r="L32" s="22">
        <f t="shared" si="7"/>
        <v>4785</v>
      </c>
      <c r="M32" s="21">
        <f t="shared" si="7"/>
        <v>4795</v>
      </c>
      <c r="N32" s="20">
        <f t="shared" si="7"/>
        <v>4790</v>
      </c>
      <c r="O32" s="22">
        <f t="shared" si="7"/>
        <v>4810</v>
      </c>
      <c r="P32" s="21">
        <f t="shared" si="7"/>
        <v>4820</v>
      </c>
      <c r="Q32" s="20">
        <f t="shared" si="7"/>
        <v>4815</v>
      </c>
      <c r="R32" s="19">
        <f t="shared" si="7"/>
        <v>4706</v>
      </c>
      <c r="S32" s="18">
        <f t="shared" si="7"/>
        <v>1.2967</v>
      </c>
      <c r="T32" s="17">
        <f t="shared" si="7"/>
        <v>1.0985</v>
      </c>
      <c r="U32" s="16">
        <f t="shared" si="7"/>
        <v>100.43</v>
      </c>
      <c r="V32" s="15">
        <f t="shared" si="7"/>
        <v>3598.78</v>
      </c>
      <c r="W32" s="15">
        <f t="shared" si="7"/>
        <v>3607.67</v>
      </c>
      <c r="X32" s="15">
        <f t="shared" si="7"/>
        <v>4257.4346922173008</v>
      </c>
      <c r="Y32" s="14">
        <f t="shared" si="7"/>
        <v>1.2984</v>
      </c>
    </row>
    <row r="34" spans="2:14">
      <c r="B34" s="7" t="s">
        <v>14</v>
      </c>
      <c r="C34" s="9"/>
      <c r="D34" s="9"/>
      <c r="E34" s="8"/>
      <c r="F34" s="9"/>
      <c r="G34" s="9"/>
      <c r="H34" s="8"/>
      <c r="I34" s="9"/>
      <c r="J34" s="9"/>
      <c r="K34" s="8"/>
      <c r="L34" s="9"/>
      <c r="M34" s="9"/>
      <c r="N34" s="8"/>
    </row>
    <row r="35" spans="2:14">
      <c r="B35" s="7" t="s">
        <v>15</v>
      </c>
      <c r="C35" s="9"/>
      <c r="D35" s="9"/>
      <c r="E35" s="8"/>
      <c r="F35" s="9"/>
      <c r="G35" s="9"/>
      <c r="H35" s="8"/>
      <c r="I35" s="9"/>
      <c r="J35" s="9"/>
      <c r="K35" s="8"/>
      <c r="L35" s="9"/>
      <c r="M35" s="9"/>
      <c r="N35" s="8"/>
    </row>
  </sheetData>
  <mergeCells count="9">
    <mergeCell ref="R7:R8"/>
    <mergeCell ref="S7:U7"/>
    <mergeCell ref="V7:W7"/>
    <mergeCell ref="Y7:Y8"/>
    <mergeCell ref="C7:E7"/>
    <mergeCell ref="F7:H7"/>
    <mergeCell ref="I7:K7"/>
    <mergeCell ref="L7:N7"/>
    <mergeCell ref="O7:Q7"/>
  </mergeCells>
  <phoneticPr fontId="7" type="noConversion"/>
  <printOptions horizontalCentered="1" verticalCentered="1" gridLines="1" gridLinesSet="0"/>
  <pageMargins left="0.19685039370078741" right="0.19685039370078741" top="0.98425196850393704" bottom="0.98425196850393704" header="0.51181102362204722" footer="0.51181102362204722"/>
  <pageSetup paperSize="9" scale="96" orientation="landscape" horizontalDpi="204" verticalDpi="196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3:S35"/>
  <sheetViews>
    <sheetView workbookViewId="0">
      <pane ySplit="8" topLeftCell="A9" activePane="bottomLeft" state="frozen"/>
      <selection activeCell="C46" sqref="C46"/>
      <selection pane="bottomLeft"/>
    </sheetView>
  </sheetViews>
  <sheetFormatPr defaultRowHeight="12.75"/>
  <cols>
    <col min="2" max="2" width="9.7109375" bestFit="1" customWidth="1"/>
    <col min="3" max="3" width="12.42578125" style="4" bestFit="1" customWidth="1"/>
    <col min="4" max="4" width="12" style="4" bestFit="1" customWidth="1"/>
    <col min="5" max="5" width="9.42578125" bestFit="1" customWidth="1"/>
    <col min="6" max="7" width="10.7109375" style="4" customWidth="1"/>
    <col min="8" max="8" width="10.7109375" customWidth="1"/>
    <col min="9" max="10" width="10.7109375" style="4" customWidth="1"/>
    <col min="11" max="11" width="10.7109375" customWidth="1"/>
    <col min="12" max="12" width="12.5703125" style="4" bestFit="1" customWidth="1"/>
    <col min="13" max="13" width="10" style="4" bestFit="1" customWidth="1"/>
    <col min="14" max="14" width="14.140625" bestFit="1" customWidth="1"/>
    <col min="15" max="15" width="12.5703125" style="4" bestFit="1" customWidth="1"/>
    <col min="16" max="16" width="10.5703125" bestFit="1" customWidth="1"/>
    <col min="17" max="17" width="11.28515625" bestFit="1" customWidth="1"/>
    <col min="18" max="18" width="14.140625" bestFit="1" customWidth="1"/>
    <col min="19" max="19" width="10.5703125" bestFit="1" customWidth="1"/>
  </cols>
  <sheetData>
    <row r="3" spans="1:19" ht="15.75">
      <c r="B3" s="6" t="s">
        <v>19</v>
      </c>
    </row>
    <row r="4" spans="1:19">
      <c r="B4" s="61" t="s">
        <v>35</v>
      </c>
    </row>
    <row r="6" spans="1:19" ht="13.5" thickBot="1">
      <c r="B6" s="1">
        <v>42552</v>
      </c>
    </row>
    <row r="7" spans="1:19" ht="13.5" thickBot="1">
      <c r="B7" s="60"/>
      <c r="C7" s="183" t="s">
        <v>0</v>
      </c>
      <c r="D7" s="184"/>
      <c r="E7" s="185"/>
      <c r="F7" s="183" t="s">
        <v>2</v>
      </c>
      <c r="G7" s="184"/>
      <c r="H7" s="185"/>
      <c r="I7" s="186" t="s">
        <v>3</v>
      </c>
      <c r="J7" s="187"/>
      <c r="K7" s="188"/>
      <c r="L7" s="176" t="s">
        <v>4</v>
      </c>
      <c r="M7" s="178" t="s">
        <v>21</v>
      </c>
      <c r="N7" s="179"/>
      <c r="O7" s="180"/>
      <c r="P7" s="181" t="s">
        <v>5</v>
      </c>
      <c r="Q7" s="182"/>
      <c r="R7" s="11" t="s">
        <v>18</v>
      </c>
      <c r="S7" s="176" t="s">
        <v>20</v>
      </c>
    </row>
    <row r="8" spans="1:19" ht="13.5" thickBot="1">
      <c r="A8" s="3"/>
      <c r="B8" s="59"/>
      <c r="C8" s="57" t="s">
        <v>6</v>
      </c>
      <c r="D8" s="57" t="s">
        <v>7</v>
      </c>
      <c r="E8" s="58" t="s">
        <v>1</v>
      </c>
      <c r="F8" s="57" t="s">
        <v>6</v>
      </c>
      <c r="G8" s="57" t="s">
        <v>7</v>
      </c>
      <c r="H8" s="58" t="s">
        <v>1</v>
      </c>
      <c r="I8" s="57" t="s">
        <v>6</v>
      </c>
      <c r="J8" s="57" t="s">
        <v>7</v>
      </c>
      <c r="K8" s="58" t="s">
        <v>1</v>
      </c>
      <c r="L8" s="177"/>
      <c r="M8" s="56" t="s">
        <v>10</v>
      </c>
      <c r="N8" s="55" t="s">
        <v>16</v>
      </c>
      <c r="O8" s="12" t="s">
        <v>17</v>
      </c>
      <c r="P8" s="54" t="s">
        <v>8</v>
      </c>
      <c r="Q8" s="54" t="s">
        <v>9</v>
      </c>
      <c r="R8" s="13" t="s">
        <v>8</v>
      </c>
      <c r="S8" s="177" t="s">
        <v>20</v>
      </c>
    </row>
    <row r="9" spans="1:19">
      <c r="B9" s="47">
        <v>42552</v>
      </c>
      <c r="C9" s="46">
        <v>24095</v>
      </c>
      <c r="D9" s="45">
        <v>24105</v>
      </c>
      <c r="E9" s="44">
        <f t="shared" ref="E9:E29" si="0">AVERAGE(C9:D9)</f>
        <v>24100</v>
      </c>
      <c r="F9" s="46">
        <v>24100</v>
      </c>
      <c r="G9" s="45">
        <v>24200</v>
      </c>
      <c r="H9" s="44">
        <f t="shared" ref="H9:H29" si="1">AVERAGE(F9:G9)</f>
        <v>24150</v>
      </c>
      <c r="I9" s="46">
        <v>24155</v>
      </c>
      <c r="J9" s="45">
        <v>25155</v>
      </c>
      <c r="K9" s="44">
        <f t="shared" ref="K9:K29" si="2">AVERAGE(I9:J9)</f>
        <v>24655</v>
      </c>
      <c r="L9" s="52">
        <v>24105</v>
      </c>
      <c r="M9" s="51">
        <v>1.3291999999999999</v>
      </c>
      <c r="N9" s="53">
        <v>1.1120000000000001</v>
      </c>
      <c r="O9" s="50">
        <v>102.62</v>
      </c>
      <c r="P9" s="43">
        <v>18134.97</v>
      </c>
      <c r="Q9" s="43">
        <v>18188.650000000001</v>
      </c>
      <c r="R9" s="49">
        <f t="shared" ref="R9:R29" si="3">L9/N9</f>
        <v>21677.158273381294</v>
      </c>
      <c r="S9" s="48">
        <v>1.3305</v>
      </c>
    </row>
    <row r="10" spans="1:19">
      <c r="B10" s="47">
        <v>42555</v>
      </c>
      <c r="C10" s="46">
        <v>24000</v>
      </c>
      <c r="D10" s="45">
        <v>24500</v>
      </c>
      <c r="E10" s="44">
        <f t="shared" si="0"/>
        <v>24250</v>
      </c>
      <c r="F10" s="46">
        <v>24000</v>
      </c>
      <c r="G10" s="45">
        <v>24500</v>
      </c>
      <c r="H10" s="44">
        <f t="shared" si="1"/>
        <v>24250</v>
      </c>
      <c r="I10" s="46">
        <v>24250</v>
      </c>
      <c r="J10" s="45">
        <v>25250</v>
      </c>
      <c r="K10" s="44">
        <f t="shared" si="2"/>
        <v>24750</v>
      </c>
      <c r="L10" s="52">
        <v>24500</v>
      </c>
      <c r="M10" s="51">
        <v>1.3272999999999999</v>
      </c>
      <c r="N10" s="51">
        <v>1.1135999999999999</v>
      </c>
      <c r="O10" s="50">
        <v>102.6</v>
      </c>
      <c r="P10" s="43">
        <v>18458.52</v>
      </c>
      <c r="Q10" s="43">
        <v>18439.080000000002</v>
      </c>
      <c r="R10" s="49">
        <f t="shared" si="3"/>
        <v>22000.718390804599</v>
      </c>
      <c r="S10" s="48">
        <v>1.3287</v>
      </c>
    </row>
    <row r="11" spans="1:19">
      <c r="B11" s="47">
        <v>42556</v>
      </c>
      <c r="C11" s="46">
        <v>24000</v>
      </c>
      <c r="D11" s="45">
        <v>24500</v>
      </c>
      <c r="E11" s="44">
        <f t="shared" si="0"/>
        <v>24250</v>
      </c>
      <c r="F11" s="46">
        <v>24000</v>
      </c>
      <c r="G11" s="45">
        <v>24500</v>
      </c>
      <c r="H11" s="44">
        <f t="shared" si="1"/>
        <v>24250</v>
      </c>
      <c r="I11" s="46">
        <v>24250</v>
      </c>
      <c r="J11" s="45">
        <v>25250</v>
      </c>
      <c r="K11" s="44">
        <f t="shared" si="2"/>
        <v>24750</v>
      </c>
      <c r="L11" s="52">
        <v>24500</v>
      </c>
      <c r="M11" s="51">
        <v>1.3116000000000001</v>
      </c>
      <c r="N11" s="51">
        <v>1.1143000000000001</v>
      </c>
      <c r="O11" s="50">
        <v>101.8</v>
      </c>
      <c r="P11" s="43">
        <v>18679.48</v>
      </c>
      <c r="Q11" s="43">
        <v>18658.14</v>
      </c>
      <c r="R11" s="49">
        <f t="shared" si="3"/>
        <v>21986.897603876871</v>
      </c>
      <c r="S11" s="48">
        <v>1.3130999999999999</v>
      </c>
    </row>
    <row r="12" spans="1:19">
      <c r="B12" s="47">
        <v>42557</v>
      </c>
      <c r="C12" s="46">
        <v>24090</v>
      </c>
      <c r="D12" s="45">
        <v>24110</v>
      </c>
      <c r="E12" s="44">
        <f t="shared" si="0"/>
        <v>24100</v>
      </c>
      <c r="F12" s="46">
        <v>24000</v>
      </c>
      <c r="G12" s="45">
        <v>24500</v>
      </c>
      <c r="H12" s="44">
        <f t="shared" si="1"/>
        <v>24250</v>
      </c>
      <c r="I12" s="46">
        <v>24250</v>
      </c>
      <c r="J12" s="45">
        <v>25250</v>
      </c>
      <c r="K12" s="44">
        <f t="shared" si="2"/>
        <v>24750</v>
      </c>
      <c r="L12" s="52">
        <v>24110</v>
      </c>
      <c r="M12" s="51">
        <v>1.2967</v>
      </c>
      <c r="N12" s="51">
        <v>1.1052999999999999</v>
      </c>
      <c r="O12" s="50">
        <v>100.51</v>
      </c>
      <c r="P12" s="43">
        <v>18593.349999999999</v>
      </c>
      <c r="Q12" s="43">
        <v>18869.38</v>
      </c>
      <c r="R12" s="49">
        <f t="shared" si="3"/>
        <v>21813.082421062158</v>
      </c>
      <c r="S12" s="48">
        <v>1.2984</v>
      </c>
    </row>
    <row r="13" spans="1:19">
      <c r="B13" s="47">
        <v>42558</v>
      </c>
      <c r="C13" s="46">
        <v>24450</v>
      </c>
      <c r="D13" s="45">
        <v>24750</v>
      </c>
      <c r="E13" s="44">
        <f t="shared" si="0"/>
        <v>24600</v>
      </c>
      <c r="F13" s="46">
        <v>24250</v>
      </c>
      <c r="G13" s="45">
        <v>24750</v>
      </c>
      <c r="H13" s="44">
        <f t="shared" si="1"/>
        <v>24500</v>
      </c>
      <c r="I13" s="46">
        <v>24495</v>
      </c>
      <c r="J13" s="45">
        <v>25495</v>
      </c>
      <c r="K13" s="44">
        <f t="shared" si="2"/>
        <v>24995</v>
      </c>
      <c r="L13" s="52">
        <v>24750</v>
      </c>
      <c r="M13" s="51">
        <v>1.3009999999999999</v>
      </c>
      <c r="N13" s="51">
        <v>1.1073999999999999</v>
      </c>
      <c r="O13" s="50">
        <v>100.97</v>
      </c>
      <c r="P13" s="43">
        <v>19023.830000000002</v>
      </c>
      <c r="Q13" s="43">
        <v>19001.919999999998</v>
      </c>
      <c r="R13" s="49">
        <f t="shared" si="3"/>
        <v>22349.647823731262</v>
      </c>
      <c r="S13" s="48">
        <v>1.3025</v>
      </c>
    </row>
    <row r="14" spans="1:19">
      <c r="B14" s="47">
        <v>42559</v>
      </c>
      <c r="C14" s="46">
        <v>24900</v>
      </c>
      <c r="D14" s="45">
        <v>25000</v>
      </c>
      <c r="E14" s="44">
        <f t="shared" si="0"/>
        <v>24950</v>
      </c>
      <c r="F14" s="46">
        <v>24500</v>
      </c>
      <c r="G14" s="45">
        <v>25000</v>
      </c>
      <c r="H14" s="44">
        <f t="shared" si="1"/>
        <v>24750</v>
      </c>
      <c r="I14" s="46">
        <v>24725</v>
      </c>
      <c r="J14" s="45">
        <v>25725</v>
      </c>
      <c r="K14" s="44">
        <f t="shared" si="2"/>
        <v>25225</v>
      </c>
      <c r="L14" s="52">
        <v>25000</v>
      </c>
      <c r="M14" s="51">
        <v>1.2977000000000001</v>
      </c>
      <c r="N14" s="51">
        <v>1.1063000000000001</v>
      </c>
      <c r="O14" s="50">
        <v>100.43</v>
      </c>
      <c r="P14" s="43">
        <v>19264.849999999999</v>
      </c>
      <c r="Q14" s="43">
        <v>19242.61</v>
      </c>
      <c r="R14" s="49">
        <f t="shared" si="3"/>
        <v>22597.848684805205</v>
      </c>
      <c r="S14" s="48">
        <v>1.2991999999999999</v>
      </c>
    </row>
    <row r="15" spans="1:19">
      <c r="B15" s="47">
        <v>42562</v>
      </c>
      <c r="C15" s="46">
        <v>24900</v>
      </c>
      <c r="D15" s="45">
        <v>25000</v>
      </c>
      <c r="E15" s="44">
        <f t="shared" si="0"/>
        <v>24950</v>
      </c>
      <c r="F15" s="46">
        <v>24500</v>
      </c>
      <c r="G15" s="45">
        <v>25000</v>
      </c>
      <c r="H15" s="44">
        <f t="shared" si="1"/>
        <v>24750</v>
      </c>
      <c r="I15" s="46">
        <v>24725</v>
      </c>
      <c r="J15" s="45">
        <v>25725</v>
      </c>
      <c r="K15" s="44">
        <f t="shared" si="2"/>
        <v>25225</v>
      </c>
      <c r="L15" s="52">
        <v>25000</v>
      </c>
      <c r="M15" s="51">
        <v>1.2986</v>
      </c>
      <c r="N15" s="51">
        <v>1.1046</v>
      </c>
      <c r="O15" s="50">
        <v>102.42</v>
      </c>
      <c r="P15" s="43">
        <v>19251.5</v>
      </c>
      <c r="Q15" s="43">
        <v>19229.29</v>
      </c>
      <c r="R15" s="49">
        <f t="shared" si="3"/>
        <v>22632.627195364836</v>
      </c>
      <c r="S15" s="48">
        <v>1.3001</v>
      </c>
    </row>
    <row r="16" spans="1:19">
      <c r="B16" s="47">
        <v>42563</v>
      </c>
      <c r="C16" s="46">
        <v>24500</v>
      </c>
      <c r="D16" s="45">
        <v>25000</v>
      </c>
      <c r="E16" s="44">
        <f t="shared" si="0"/>
        <v>24750</v>
      </c>
      <c r="F16" s="46">
        <v>24500</v>
      </c>
      <c r="G16" s="45">
        <v>25000</v>
      </c>
      <c r="H16" s="44">
        <f t="shared" si="1"/>
        <v>24750</v>
      </c>
      <c r="I16" s="46">
        <v>24725</v>
      </c>
      <c r="J16" s="45">
        <v>25725</v>
      </c>
      <c r="K16" s="44">
        <f t="shared" si="2"/>
        <v>25225</v>
      </c>
      <c r="L16" s="52">
        <v>25000</v>
      </c>
      <c r="M16" s="51">
        <v>1.3159000000000001</v>
      </c>
      <c r="N16" s="51">
        <v>1.1093</v>
      </c>
      <c r="O16" s="50">
        <v>103.91</v>
      </c>
      <c r="P16" s="43">
        <v>18998.400000000001</v>
      </c>
      <c r="Q16" s="43">
        <v>18975.330000000002</v>
      </c>
      <c r="R16" s="49">
        <f t="shared" si="3"/>
        <v>22536.734877850897</v>
      </c>
      <c r="S16" s="48">
        <v>1.3174999999999999</v>
      </c>
    </row>
    <row r="17" spans="2:19">
      <c r="B17" s="47">
        <v>42564</v>
      </c>
      <c r="C17" s="46">
        <v>25000</v>
      </c>
      <c r="D17" s="45">
        <v>25500</v>
      </c>
      <c r="E17" s="44">
        <f t="shared" si="0"/>
        <v>25250</v>
      </c>
      <c r="F17" s="46">
        <v>25000</v>
      </c>
      <c r="G17" s="45">
        <v>25500</v>
      </c>
      <c r="H17" s="44">
        <f t="shared" si="1"/>
        <v>25250</v>
      </c>
      <c r="I17" s="46">
        <v>25225</v>
      </c>
      <c r="J17" s="45">
        <v>26225</v>
      </c>
      <c r="K17" s="44">
        <f t="shared" si="2"/>
        <v>25725</v>
      </c>
      <c r="L17" s="52">
        <v>25500</v>
      </c>
      <c r="M17" s="51">
        <v>1.3280000000000001</v>
      </c>
      <c r="N17" s="51">
        <v>1.1074999999999999</v>
      </c>
      <c r="O17" s="50">
        <v>104.64</v>
      </c>
      <c r="P17" s="43">
        <v>19201.810000000001</v>
      </c>
      <c r="Q17" s="43">
        <v>19178.7</v>
      </c>
      <c r="R17" s="49">
        <f t="shared" si="3"/>
        <v>23024.830699774269</v>
      </c>
      <c r="S17" s="48">
        <v>1.3295999999999999</v>
      </c>
    </row>
    <row r="18" spans="2:19">
      <c r="B18" s="47">
        <v>42565</v>
      </c>
      <c r="C18" s="46">
        <v>25100</v>
      </c>
      <c r="D18" s="45">
        <v>25105</v>
      </c>
      <c r="E18" s="44">
        <f t="shared" si="0"/>
        <v>25102.5</v>
      </c>
      <c r="F18" s="46">
        <v>25000</v>
      </c>
      <c r="G18" s="45">
        <v>25500</v>
      </c>
      <c r="H18" s="44">
        <f t="shared" si="1"/>
        <v>25250</v>
      </c>
      <c r="I18" s="46">
        <v>25225</v>
      </c>
      <c r="J18" s="45">
        <v>26225</v>
      </c>
      <c r="K18" s="44">
        <f t="shared" si="2"/>
        <v>25725</v>
      </c>
      <c r="L18" s="52">
        <v>25105</v>
      </c>
      <c r="M18" s="51">
        <v>1.3373999999999999</v>
      </c>
      <c r="N18" s="51">
        <v>1.1152</v>
      </c>
      <c r="O18" s="50">
        <v>105.77</v>
      </c>
      <c r="P18" s="43">
        <v>18771.5</v>
      </c>
      <c r="Q18" s="43">
        <v>19048.330000000002</v>
      </c>
      <c r="R18" s="49">
        <f t="shared" si="3"/>
        <v>22511.657101865138</v>
      </c>
      <c r="S18" s="48">
        <v>1.3387</v>
      </c>
    </row>
    <row r="19" spans="2:19">
      <c r="B19" s="47">
        <v>42566</v>
      </c>
      <c r="C19" s="46">
        <v>25500</v>
      </c>
      <c r="D19" s="45">
        <v>26000</v>
      </c>
      <c r="E19" s="44">
        <f t="shared" si="0"/>
        <v>25750</v>
      </c>
      <c r="F19" s="46">
        <v>25500</v>
      </c>
      <c r="G19" s="45">
        <v>26000</v>
      </c>
      <c r="H19" s="44">
        <f t="shared" si="1"/>
        <v>25750</v>
      </c>
      <c r="I19" s="46">
        <v>25275</v>
      </c>
      <c r="J19" s="45">
        <v>26275</v>
      </c>
      <c r="K19" s="44">
        <f t="shared" si="2"/>
        <v>25775</v>
      </c>
      <c r="L19" s="52">
        <v>26000</v>
      </c>
      <c r="M19" s="51">
        <v>1.337</v>
      </c>
      <c r="N19" s="51">
        <v>1.1123000000000001</v>
      </c>
      <c r="O19" s="50">
        <v>105.73</v>
      </c>
      <c r="P19" s="43">
        <v>19446.52</v>
      </c>
      <c r="Q19" s="43">
        <v>19427.63</v>
      </c>
      <c r="R19" s="49">
        <f t="shared" si="3"/>
        <v>23374.988762024634</v>
      </c>
      <c r="S19" s="48">
        <v>1.3383</v>
      </c>
    </row>
    <row r="20" spans="2:19">
      <c r="B20" s="47">
        <v>42569</v>
      </c>
      <c r="C20" s="46">
        <v>25000</v>
      </c>
      <c r="D20" s="45">
        <v>25005</v>
      </c>
      <c r="E20" s="44">
        <f t="shared" si="0"/>
        <v>25002.5</v>
      </c>
      <c r="F20" s="46">
        <v>25000</v>
      </c>
      <c r="G20" s="45">
        <v>25250</v>
      </c>
      <c r="H20" s="44">
        <f t="shared" si="1"/>
        <v>25125</v>
      </c>
      <c r="I20" s="46">
        <v>25100</v>
      </c>
      <c r="J20" s="45">
        <v>26100</v>
      </c>
      <c r="K20" s="44">
        <f t="shared" si="2"/>
        <v>25600</v>
      </c>
      <c r="L20" s="52">
        <v>25005</v>
      </c>
      <c r="M20" s="51">
        <v>1.3259000000000001</v>
      </c>
      <c r="N20" s="51">
        <v>1.1057999999999999</v>
      </c>
      <c r="O20" s="50">
        <v>105.74</v>
      </c>
      <c r="P20" s="43">
        <v>18858.89</v>
      </c>
      <c r="Q20" s="43">
        <v>19023.580000000002</v>
      </c>
      <c r="R20" s="49">
        <f t="shared" si="3"/>
        <v>22612.588171459578</v>
      </c>
      <c r="S20" s="48">
        <v>1.3272999999999999</v>
      </c>
    </row>
    <row r="21" spans="2:19">
      <c r="B21" s="47">
        <v>42570</v>
      </c>
      <c r="C21" s="46">
        <v>25000</v>
      </c>
      <c r="D21" s="45">
        <v>25500</v>
      </c>
      <c r="E21" s="44">
        <f t="shared" si="0"/>
        <v>25250</v>
      </c>
      <c r="F21" s="46">
        <v>25000</v>
      </c>
      <c r="G21" s="45">
        <v>25500</v>
      </c>
      <c r="H21" s="44">
        <f t="shared" si="1"/>
        <v>25250</v>
      </c>
      <c r="I21" s="46">
        <v>25225</v>
      </c>
      <c r="J21" s="45">
        <v>26225</v>
      </c>
      <c r="K21" s="44">
        <f t="shared" si="2"/>
        <v>25725</v>
      </c>
      <c r="L21" s="52">
        <v>25500</v>
      </c>
      <c r="M21" s="51">
        <v>1.3133999999999999</v>
      </c>
      <c r="N21" s="51">
        <v>1.1032</v>
      </c>
      <c r="O21" s="50">
        <v>106.19</v>
      </c>
      <c r="P21" s="43">
        <v>19415.259999999998</v>
      </c>
      <c r="Q21" s="43">
        <v>19394.580000000002</v>
      </c>
      <c r="R21" s="49">
        <f t="shared" si="3"/>
        <v>23114.5757795504</v>
      </c>
      <c r="S21" s="48">
        <v>1.3148</v>
      </c>
    </row>
    <row r="22" spans="2:19">
      <c r="B22" s="47">
        <v>42571</v>
      </c>
      <c r="C22" s="46">
        <v>25000</v>
      </c>
      <c r="D22" s="45">
        <v>25250</v>
      </c>
      <c r="E22" s="44">
        <f t="shared" si="0"/>
        <v>25125</v>
      </c>
      <c r="F22" s="46">
        <v>25000</v>
      </c>
      <c r="G22" s="45">
        <v>25500</v>
      </c>
      <c r="H22" s="44">
        <f t="shared" si="1"/>
        <v>25250</v>
      </c>
      <c r="I22" s="46">
        <v>25225</v>
      </c>
      <c r="J22" s="45">
        <v>26225</v>
      </c>
      <c r="K22" s="44">
        <f t="shared" si="2"/>
        <v>25725</v>
      </c>
      <c r="L22" s="52">
        <v>25250</v>
      </c>
      <c r="M22" s="51">
        <v>1.3171999999999999</v>
      </c>
      <c r="N22" s="51">
        <v>1.1012</v>
      </c>
      <c r="O22" s="50">
        <v>106.5</v>
      </c>
      <c r="P22" s="43">
        <v>19169.45</v>
      </c>
      <c r="Q22" s="43">
        <v>19337.23</v>
      </c>
      <c r="R22" s="49">
        <f t="shared" si="3"/>
        <v>22929.531420268799</v>
      </c>
      <c r="S22" s="48">
        <v>1.3187</v>
      </c>
    </row>
    <row r="23" spans="2:19">
      <c r="B23" s="47">
        <v>42572</v>
      </c>
      <c r="C23" s="46">
        <v>25000</v>
      </c>
      <c r="D23" s="45">
        <v>25500</v>
      </c>
      <c r="E23" s="44">
        <f t="shared" si="0"/>
        <v>25250</v>
      </c>
      <c r="F23" s="46">
        <v>25000</v>
      </c>
      <c r="G23" s="45">
        <v>25500</v>
      </c>
      <c r="H23" s="44">
        <f t="shared" si="1"/>
        <v>25250</v>
      </c>
      <c r="I23" s="46">
        <v>25040</v>
      </c>
      <c r="J23" s="45">
        <v>26040</v>
      </c>
      <c r="K23" s="44">
        <f t="shared" si="2"/>
        <v>25540</v>
      </c>
      <c r="L23" s="52">
        <v>25500</v>
      </c>
      <c r="M23" s="51">
        <v>1.3173999999999999</v>
      </c>
      <c r="N23" s="51">
        <v>1.1012</v>
      </c>
      <c r="O23" s="50">
        <v>106.31</v>
      </c>
      <c r="P23" s="43">
        <v>19356.310000000001</v>
      </c>
      <c r="Q23" s="43">
        <v>19332.830000000002</v>
      </c>
      <c r="R23" s="49">
        <f t="shared" si="3"/>
        <v>23156.556483835815</v>
      </c>
      <c r="S23" s="48">
        <v>1.319</v>
      </c>
    </row>
    <row r="24" spans="2:19">
      <c r="B24" s="47">
        <v>42573</v>
      </c>
      <c r="C24" s="46">
        <v>25250</v>
      </c>
      <c r="D24" s="45">
        <v>25750</v>
      </c>
      <c r="E24" s="44">
        <f t="shared" si="0"/>
        <v>25500</v>
      </c>
      <c r="F24" s="46">
        <v>25250</v>
      </c>
      <c r="G24" s="45">
        <v>25750</v>
      </c>
      <c r="H24" s="44">
        <f t="shared" si="1"/>
        <v>25500</v>
      </c>
      <c r="I24" s="46">
        <v>25290</v>
      </c>
      <c r="J24" s="45">
        <v>26290</v>
      </c>
      <c r="K24" s="44">
        <f t="shared" si="2"/>
        <v>25790</v>
      </c>
      <c r="L24" s="52">
        <v>25750</v>
      </c>
      <c r="M24" s="51">
        <v>1.3115000000000001</v>
      </c>
      <c r="N24" s="51">
        <v>1.1025</v>
      </c>
      <c r="O24" s="50">
        <v>106.07</v>
      </c>
      <c r="P24" s="43">
        <v>19634.009999999998</v>
      </c>
      <c r="Q24" s="43">
        <v>19610.080000000002</v>
      </c>
      <c r="R24" s="49">
        <f t="shared" si="3"/>
        <v>23356.009070294785</v>
      </c>
      <c r="S24" s="48">
        <v>1.3130999999999999</v>
      </c>
    </row>
    <row r="25" spans="2:19">
      <c r="B25" s="47">
        <v>42576</v>
      </c>
      <c r="C25" s="46">
        <v>25350</v>
      </c>
      <c r="D25" s="45">
        <v>25850</v>
      </c>
      <c r="E25" s="44">
        <f t="shared" si="0"/>
        <v>25600</v>
      </c>
      <c r="F25" s="46">
        <v>25350</v>
      </c>
      <c r="G25" s="45">
        <v>25850</v>
      </c>
      <c r="H25" s="44">
        <f t="shared" si="1"/>
        <v>25600</v>
      </c>
      <c r="I25" s="46">
        <v>25390</v>
      </c>
      <c r="J25" s="45">
        <v>26390</v>
      </c>
      <c r="K25" s="44">
        <f t="shared" si="2"/>
        <v>25890</v>
      </c>
      <c r="L25" s="52">
        <v>25850</v>
      </c>
      <c r="M25" s="51">
        <v>1.3120000000000001</v>
      </c>
      <c r="N25" s="51">
        <v>1.0985</v>
      </c>
      <c r="O25" s="50">
        <v>106.21</v>
      </c>
      <c r="P25" s="43">
        <v>19702.740000000002</v>
      </c>
      <c r="Q25" s="43">
        <v>19675.75</v>
      </c>
      <c r="R25" s="49">
        <f t="shared" si="3"/>
        <v>23532.089212562583</v>
      </c>
      <c r="S25" s="48">
        <v>1.3138000000000001</v>
      </c>
    </row>
    <row r="26" spans="2:19">
      <c r="B26" s="47">
        <v>42577</v>
      </c>
      <c r="C26" s="46">
        <v>25400</v>
      </c>
      <c r="D26" s="45">
        <v>25900</v>
      </c>
      <c r="E26" s="44">
        <f t="shared" si="0"/>
        <v>25650</v>
      </c>
      <c r="F26" s="46">
        <v>25400</v>
      </c>
      <c r="G26" s="45">
        <v>25900</v>
      </c>
      <c r="H26" s="44">
        <f t="shared" si="1"/>
        <v>25650</v>
      </c>
      <c r="I26" s="46">
        <v>25440</v>
      </c>
      <c r="J26" s="45">
        <v>26440</v>
      </c>
      <c r="K26" s="44">
        <f t="shared" si="2"/>
        <v>25940</v>
      </c>
      <c r="L26" s="52">
        <v>25900</v>
      </c>
      <c r="M26" s="51">
        <v>1.3129</v>
      </c>
      <c r="N26" s="51">
        <v>1.0998000000000001</v>
      </c>
      <c r="O26" s="50">
        <v>104.31</v>
      </c>
      <c r="P26" s="43">
        <v>19727.32</v>
      </c>
      <c r="Q26" s="43">
        <v>19697.32</v>
      </c>
      <c r="R26" s="49">
        <f t="shared" si="3"/>
        <v>23549.736315693761</v>
      </c>
      <c r="S26" s="48">
        <v>1.3149</v>
      </c>
    </row>
    <row r="27" spans="2:19">
      <c r="B27" s="47">
        <v>42578</v>
      </c>
      <c r="C27" s="46">
        <v>25400</v>
      </c>
      <c r="D27" s="45">
        <v>25500</v>
      </c>
      <c r="E27" s="44">
        <f t="shared" si="0"/>
        <v>25450</v>
      </c>
      <c r="F27" s="46">
        <v>25250</v>
      </c>
      <c r="G27" s="45">
        <v>25750</v>
      </c>
      <c r="H27" s="44">
        <f t="shared" si="1"/>
        <v>25500</v>
      </c>
      <c r="I27" s="46">
        <v>25290</v>
      </c>
      <c r="J27" s="45">
        <v>26290</v>
      </c>
      <c r="K27" s="44">
        <f t="shared" si="2"/>
        <v>25790</v>
      </c>
      <c r="L27" s="52">
        <v>25500</v>
      </c>
      <c r="M27" s="51">
        <v>1.3104</v>
      </c>
      <c r="N27" s="51">
        <v>1.0992</v>
      </c>
      <c r="O27" s="50">
        <v>105.74</v>
      </c>
      <c r="P27" s="43">
        <v>19459.71</v>
      </c>
      <c r="Q27" s="43">
        <v>19617.55</v>
      </c>
      <c r="R27" s="49">
        <f t="shared" si="3"/>
        <v>23198.68995633188</v>
      </c>
      <c r="S27" s="48">
        <v>1.3126</v>
      </c>
    </row>
    <row r="28" spans="2:19">
      <c r="B28" s="47">
        <v>42579</v>
      </c>
      <c r="C28" s="46">
        <v>25550</v>
      </c>
      <c r="D28" s="45">
        <v>26050</v>
      </c>
      <c r="E28" s="44">
        <f t="shared" si="0"/>
        <v>25800</v>
      </c>
      <c r="F28" s="46">
        <v>25550</v>
      </c>
      <c r="G28" s="45">
        <v>26050</v>
      </c>
      <c r="H28" s="44">
        <f t="shared" si="1"/>
        <v>25800</v>
      </c>
      <c r="I28" s="46">
        <v>25590</v>
      </c>
      <c r="J28" s="45">
        <v>26590</v>
      </c>
      <c r="K28" s="44">
        <f t="shared" si="2"/>
        <v>26090</v>
      </c>
      <c r="L28" s="52">
        <v>26050</v>
      </c>
      <c r="M28" s="51">
        <v>1.3159000000000001</v>
      </c>
      <c r="N28" s="51">
        <v>1.1083000000000001</v>
      </c>
      <c r="O28" s="50">
        <v>104.69</v>
      </c>
      <c r="P28" s="43">
        <v>19796.34</v>
      </c>
      <c r="Q28" s="43">
        <v>19763.3</v>
      </c>
      <c r="R28" s="49">
        <f t="shared" si="3"/>
        <v>23504.466299738338</v>
      </c>
      <c r="S28" s="48">
        <v>1.3181</v>
      </c>
    </row>
    <row r="29" spans="2:19">
      <c r="B29" s="47">
        <v>42580</v>
      </c>
      <c r="C29" s="46">
        <v>26150</v>
      </c>
      <c r="D29" s="45">
        <v>26250</v>
      </c>
      <c r="E29" s="44">
        <f t="shared" si="0"/>
        <v>26200</v>
      </c>
      <c r="F29" s="46">
        <v>26000</v>
      </c>
      <c r="G29" s="45">
        <v>26500</v>
      </c>
      <c r="H29" s="44">
        <f t="shared" si="1"/>
        <v>26250</v>
      </c>
      <c r="I29" s="46">
        <v>26038</v>
      </c>
      <c r="J29" s="45">
        <v>27038</v>
      </c>
      <c r="K29" s="44">
        <f t="shared" si="2"/>
        <v>26538</v>
      </c>
      <c r="L29" s="52">
        <v>26250</v>
      </c>
      <c r="M29" s="51">
        <v>1.3177000000000001</v>
      </c>
      <c r="N29" s="51">
        <v>1.1113999999999999</v>
      </c>
      <c r="O29" s="50">
        <v>103.34</v>
      </c>
      <c r="P29" s="43">
        <v>19921.07</v>
      </c>
      <c r="Q29" s="43">
        <v>20077.28</v>
      </c>
      <c r="R29" s="49">
        <f t="shared" si="3"/>
        <v>23618.859096634875</v>
      </c>
      <c r="S29" s="48">
        <v>1.3199000000000001</v>
      </c>
    </row>
    <row r="30" spans="2:19" s="10" customFormat="1">
      <c r="B30" s="42" t="s">
        <v>11</v>
      </c>
      <c r="C30" s="41">
        <f>ROUND(AVERAGE(C9:C29),2)</f>
        <v>24935</v>
      </c>
      <c r="D30" s="40">
        <f>ROUND(AVERAGE(D9:D29),2)</f>
        <v>25244.05</v>
      </c>
      <c r="E30" s="39">
        <f>ROUND(AVERAGE(C30:D30),2)</f>
        <v>25089.53</v>
      </c>
      <c r="F30" s="41">
        <f>ROUND(AVERAGE(F9:F29),2)</f>
        <v>24864.29</v>
      </c>
      <c r="G30" s="40">
        <f>ROUND(AVERAGE(G9:G29),2)</f>
        <v>25333.33</v>
      </c>
      <c r="H30" s="39">
        <f>ROUND(AVERAGE(F30:G30),2)</f>
        <v>25098.81</v>
      </c>
      <c r="I30" s="41">
        <f>ROUND(AVERAGE(I9:I29),2)</f>
        <v>24996.57</v>
      </c>
      <c r="J30" s="40">
        <f>ROUND(AVERAGE(J9:J29),2)</f>
        <v>25996.57</v>
      </c>
      <c r="K30" s="39">
        <f>ROUND(AVERAGE(I30:J30),2)</f>
        <v>25496.57</v>
      </c>
      <c r="L30" s="38">
        <f>ROUND(AVERAGE(L9:L29),2)</f>
        <v>25244.05</v>
      </c>
      <c r="M30" s="37">
        <f>ROUND(AVERAGE(M9:M29),4)</f>
        <v>1.3159000000000001</v>
      </c>
      <c r="N30" s="36">
        <f>ROUND(AVERAGE(N9:N29),4)</f>
        <v>1.1066</v>
      </c>
      <c r="O30" s="175">
        <f>ROUND(AVERAGE(O9:O29),2)</f>
        <v>104.12</v>
      </c>
      <c r="P30" s="35">
        <f>AVERAGE(P9:P29)</f>
        <v>19184.087142857148</v>
      </c>
      <c r="Q30" s="35">
        <f>AVERAGE(Q9:Q29)</f>
        <v>19228.026666666668</v>
      </c>
      <c r="R30" s="35">
        <f>AVERAGE(R9:R29)</f>
        <v>22813.299697186285</v>
      </c>
      <c r="S30" s="34">
        <f>AVERAGE(S9:S29)</f>
        <v>1.3175619047619047</v>
      </c>
    </row>
    <row r="31" spans="2:19" s="5" customFormat="1">
      <c r="B31" s="33" t="s">
        <v>12</v>
      </c>
      <c r="C31" s="32">
        <f t="shared" ref="C31:S31" si="4">MAX(C9:C29)</f>
        <v>26150</v>
      </c>
      <c r="D31" s="31">
        <f t="shared" si="4"/>
        <v>26250</v>
      </c>
      <c r="E31" s="30">
        <f t="shared" si="4"/>
        <v>26200</v>
      </c>
      <c r="F31" s="32">
        <f t="shared" si="4"/>
        <v>26000</v>
      </c>
      <c r="G31" s="31">
        <f t="shared" si="4"/>
        <v>26500</v>
      </c>
      <c r="H31" s="30">
        <f t="shared" si="4"/>
        <v>26250</v>
      </c>
      <c r="I31" s="32">
        <f t="shared" si="4"/>
        <v>26038</v>
      </c>
      <c r="J31" s="31">
        <f t="shared" si="4"/>
        <v>27038</v>
      </c>
      <c r="K31" s="30">
        <f t="shared" si="4"/>
        <v>26538</v>
      </c>
      <c r="L31" s="29">
        <f t="shared" si="4"/>
        <v>26250</v>
      </c>
      <c r="M31" s="28">
        <f t="shared" si="4"/>
        <v>1.3373999999999999</v>
      </c>
      <c r="N31" s="27">
        <f t="shared" si="4"/>
        <v>1.1152</v>
      </c>
      <c r="O31" s="26">
        <f t="shared" si="4"/>
        <v>106.5</v>
      </c>
      <c r="P31" s="25">
        <f t="shared" si="4"/>
        <v>19921.07</v>
      </c>
      <c r="Q31" s="25">
        <f t="shared" si="4"/>
        <v>20077.28</v>
      </c>
      <c r="R31" s="25">
        <f t="shared" si="4"/>
        <v>23618.859096634875</v>
      </c>
      <c r="S31" s="24">
        <f t="shared" si="4"/>
        <v>1.3387</v>
      </c>
    </row>
    <row r="32" spans="2:19" s="5" customFormat="1" ht="13.5" thickBot="1">
      <c r="B32" s="23" t="s">
        <v>13</v>
      </c>
      <c r="C32" s="22">
        <f t="shared" ref="C32:S32" si="5">MIN(C9:C29)</f>
        <v>24000</v>
      </c>
      <c r="D32" s="21">
        <f t="shared" si="5"/>
        <v>24105</v>
      </c>
      <c r="E32" s="20">
        <f t="shared" si="5"/>
        <v>24100</v>
      </c>
      <c r="F32" s="22">
        <f t="shared" si="5"/>
        <v>24000</v>
      </c>
      <c r="G32" s="21">
        <f t="shared" si="5"/>
        <v>24200</v>
      </c>
      <c r="H32" s="20">
        <f t="shared" si="5"/>
        <v>24150</v>
      </c>
      <c r="I32" s="22">
        <f t="shared" si="5"/>
        <v>24155</v>
      </c>
      <c r="J32" s="21">
        <f t="shared" si="5"/>
        <v>25155</v>
      </c>
      <c r="K32" s="20">
        <f t="shared" si="5"/>
        <v>24655</v>
      </c>
      <c r="L32" s="19">
        <f t="shared" si="5"/>
        <v>24105</v>
      </c>
      <c r="M32" s="18">
        <f t="shared" si="5"/>
        <v>1.2967</v>
      </c>
      <c r="N32" s="17">
        <f t="shared" si="5"/>
        <v>1.0985</v>
      </c>
      <c r="O32" s="16">
        <f t="shared" si="5"/>
        <v>100.43</v>
      </c>
      <c r="P32" s="15">
        <f t="shared" si="5"/>
        <v>18134.97</v>
      </c>
      <c r="Q32" s="15">
        <f t="shared" si="5"/>
        <v>18188.650000000001</v>
      </c>
      <c r="R32" s="15">
        <f t="shared" si="5"/>
        <v>21677.158273381294</v>
      </c>
      <c r="S32" s="14">
        <f t="shared" si="5"/>
        <v>1.2984</v>
      </c>
    </row>
    <row r="34" spans="2:14">
      <c r="B34" s="7" t="s">
        <v>14</v>
      </c>
      <c r="C34" s="9"/>
      <c r="D34" s="9"/>
      <c r="E34" s="8"/>
      <c r="F34" s="9"/>
      <c r="G34" s="9"/>
      <c r="H34" s="8"/>
      <c r="I34" s="9"/>
      <c r="J34" s="9"/>
      <c r="K34" s="8"/>
      <c r="L34" s="9"/>
      <c r="M34" s="9"/>
      <c r="N34" s="8"/>
    </row>
    <row r="35" spans="2:14">
      <c r="B35" s="7" t="s">
        <v>15</v>
      </c>
      <c r="C35" s="9"/>
      <c r="D35" s="9"/>
      <c r="E35" s="8"/>
      <c r="F35" s="9"/>
      <c r="G35" s="9"/>
      <c r="H35" s="8"/>
      <c r="I35" s="9"/>
      <c r="J35" s="9"/>
      <c r="K35" s="8"/>
      <c r="L35" s="9"/>
      <c r="M35" s="9"/>
      <c r="N35" s="8"/>
    </row>
  </sheetData>
  <mergeCells count="7">
    <mergeCell ref="P7:Q7"/>
    <mergeCell ref="S7:S8"/>
    <mergeCell ref="C7:E7"/>
    <mergeCell ref="F7:H7"/>
    <mergeCell ref="I7:K7"/>
    <mergeCell ref="L7:L8"/>
    <mergeCell ref="M7:O7"/>
  </mergeCells>
  <phoneticPr fontId="7" type="noConversion"/>
  <printOptions horizontalCentered="1" verticalCentered="1" gridLines="1" gridLinesSet="0"/>
  <pageMargins left="0.19685039370078741" right="0.19685039370078741" top="0.98425196850393704" bottom="0.98425196850393704" header="0.51181102362204722" footer="0.51181102362204722"/>
  <pageSetup paperSize="9" scale="96" orientation="landscape" horizontalDpi="204" verticalDpi="196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3:S35"/>
  <sheetViews>
    <sheetView workbookViewId="0">
      <pane ySplit="8" topLeftCell="A9" activePane="bottomLeft" state="frozen"/>
      <selection activeCell="C46" sqref="C46"/>
      <selection pane="bottomLeft"/>
    </sheetView>
  </sheetViews>
  <sheetFormatPr defaultRowHeight="12.75"/>
  <cols>
    <col min="2" max="2" width="9.7109375" bestFit="1" customWidth="1"/>
    <col min="3" max="3" width="12.42578125" style="4" bestFit="1" customWidth="1"/>
    <col min="4" max="4" width="12" style="4" bestFit="1" customWidth="1"/>
    <col min="5" max="5" width="9.42578125" bestFit="1" customWidth="1"/>
    <col min="6" max="7" width="10.7109375" style="4" customWidth="1"/>
    <col min="8" max="8" width="10.7109375" customWidth="1"/>
    <col min="9" max="10" width="10.7109375" style="4" customWidth="1"/>
    <col min="11" max="11" width="10.7109375" customWidth="1"/>
    <col min="12" max="12" width="12.5703125" style="4" bestFit="1" customWidth="1"/>
    <col min="13" max="13" width="10" style="4" bestFit="1" customWidth="1"/>
    <col min="14" max="14" width="14.140625" bestFit="1" customWidth="1"/>
    <col min="15" max="15" width="12.5703125" style="4" bestFit="1" customWidth="1"/>
    <col min="16" max="16" width="10.5703125" bestFit="1" customWidth="1"/>
    <col min="17" max="17" width="11.28515625" bestFit="1" customWidth="1"/>
    <col min="18" max="18" width="14.140625" bestFit="1" customWidth="1"/>
    <col min="19" max="19" width="10.5703125" bestFit="1" customWidth="1"/>
  </cols>
  <sheetData>
    <row r="3" spans="1:19" ht="15.75">
      <c r="B3" s="6" t="s">
        <v>19</v>
      </c>
    </row>
    <row r="4" spans="1:19">
      <c r="B4" s="61" t="s">
        <v>34</v>
      </c>
    </row>
    <row r="6" spans="1:19" ht="13.5" thickBot="1">
      <c r="B6" s="1">
        <v>42552</v>
      </c>
    </row>
    <row r="7" spans="1:19" ht="13.5" thickBot="1">
      <c r="B7" s="60"/>
      <c r="C7" s="183" t="s">
        <v>0</v>
      </c>
      <c r="D7" s="184"/>
      <c r="E7" s="185"/>
      <c r="F7" s="183" t="s">
        <v>2</v>
      </c>
      <c r="G7" s="184"/>
      <c r="H7" s="185"/>
      <c r="I7" s="186" t="s">
        <v>3</v>
      </c>
      <c r="J7" s="187"/>
      <c r="K7" s="188"/>
      <c r="L7" s="176" t="s">
        <v>4</v>
      </c>
      <c r="M7" s="178" t="s">
        <v>21</v>
      </c>
      <c r="N7" s="179"/>
      <c r="O7" s="180"/>
      <c r="P7" s="181" t="s">
        <v>5</v>
      </c>
      <c r="Q7" s="182"/>
      <c r="R7" s="11" t="s">
        <v>18</v>
      </c>
      <c r="S7" s="176" t="s">
        <v>20</v>
      </c>
    </row>
    <row r="8" spans="1:19" ht="13.5" thickBot="1">
      <c r="A8" s="3"/>
      <c r="B8" s="59"/>
      <c r="C8" s="57" t="s">
        <v>6</v>
      </c>
      <c r="D8" s="57" t="s">
        <v>7</v>
      </c>
      <c r="E8" s="58" t="s">
        <v>1</v>
      </c>
      <c r="F8" s="57" t="s">
        <v>6</v>
      </c>
      <c r="G8" s="57" t="s">
        <v>7</v>
      </c>
      <c r="H8" s="58" t="s">
        <v>1</v>
      </c>
      <c r="I8" s="57" t="s">
        <v>6</v>
      </c>
      <c r="J8" s="57" t="s">
        <v>7</v>
      </c>
      <c r="K8" s="58" t="s">
        <v>1</v>
      </c>
      <c r="L8" s="177"/>
      <c r="M8" s="56" t="s">
        <v>10</v>
      </c>
      <c r="N8" s="55" t="s">
        <v>16</v>
      </c>
      <c r="O8" s="12" t="s">
        <v>17</v>
      </c>
      <c r="P8" s="54" t="s">
        <v>8</v>
      </c>
      <c r="Q8" s="54" t="s">
        <v>9</v>
      </c>
      <c r="R8" s="13" t="s">
        <v>8</v>
      </c>
      <c r="S8" s="177" t="s">
        <v>20</v>
      </c>
    </row>
    <row r="9" spans="1:19">
      <c r="B9" s="47">
        <v>42552</v>
      </c>
      <c r="C9" s="46">
        <v>16500</v>
      </c>
      <c r="D9" s="45">
        <v>17000</v>
      </c>
      <c r="E9" s="44">
        <f t="shared" ref="E9:E29" si="0">AVERAGE(C9:D9)</f>
        <v>16750</v>
      </c>
      <c r="F9" s="46">
        <v>16500</v>
      </c>
      <c r="G9" s="45">
        <v>17000</v>
      </c>
      <c r="H9" s="44">
        <f t="shared" ref="H9:H29" si="1">AVERAGE(F9:G9)</f>
        <v>16750</v>
      </c>
      <c r="I9" s="46">
        <v>16880</v>
      </c>
      <c r="J9" s="45">
        <v>17880</v>
      </c>
      <c r="K9" s="44">
        <f t="shared" ref="K9:K29" si="2">AVERAGE(I9:J9)</f>
        <v>17380</v>
      </c>
      <c r="L9" s="52">
        <v>17000</v>
      </c>
      <c r="M9" s="51">
        <v>1.3291999999999999</v>
      </c>
      <c r="N9" s="53">
        <v>1.1120000000000001</v>
      </c>
      <c r="O9" s="50">
        <v>102.62</v>
      </c>
      <c r="P9" s="43">
        <v>12789.65</v>
      </c>
      <c r="Q9" s="43">
        <v>12777.15</v>
      </c>
      <c r="R9" s="49">
        <f t="shared" ref="R9:R29" si="3">L9/N9</f>
        <v>15287.76978417266</v>
      </c>
      <c r="S9" s="48">
        <v>1.3305</v>
      </c>
    </row>
    <row r="10" spans="1:19">
      <c r="B10" s="47">
        <v>42555</v>
      </c>
      <c r="C10" s="46">
        <v>16500</v>
      </c>
      <c r="D10" s="45">
        <v>17000</v>
      </c>
      <c r="E10" s="44">
        <f t="shared" si="0"/>
        <v>16750</v>
      </c>
      <c r="F10" s="46">
        <v>16500</v>
      </c>
      <c r="G10" s="45">
        <v>17000</v>
      </c>
      <c r="H10" s="44">
        <f t="shared" si="1"/>
        <v>16750</v>
      </c>
      <c r="I10" s="46">
        <v>16870</v>
      </c>
      <c r="J10" s="45">
        <v>17870</v>
      </c>
      <c r="K10" s="44">
        <f t="shared" si="2"/>
        <v>17370</v>
      </c>
      <c r="L10" s="52">
        <v>17000</v>
      </c>
      <c r="M10" s="51">
        <v>1.3272999999999999</v>
      </c>
      <c r="N10" s="51">
        <v>1.1135999999999999</v>
      </c>
      <c r="O10" s="50">
        <v>102.6</v>
      </c>
      <c r="P10" s="43">
        <v>12807.96</v>
      </c>
      <c r="Q10" s="43">
        <v>12794.46</v>
      </c>
      <c r="R10" s="49">
        <f t="shared" si="3"/>
        <v>15265.80459770115</v>
      </c>
      <c r="S10" s="48">
        <v>1.3287</v>
      </c>
    </row>
    <row r="11" spans="1:19">
      <c r="B11" s="47">
        <v>42556</v>
      </c>
      <c r="C11" s="46">
        <v>16500</v>
      </c>
      <c r="D11" s="45">
        <v>17000</v>
      </c>
      <c r="E11" s="44">
        <f t="shared" si="0"/>
        <v>16750</v>
      </c>
      <c r="F11" s="46">
        <v>16500</v>
      </c>
      <c r="G11" s="45">
        <v>17000</v>
      </c>
      <c r="H11" s="44">
        <f t="shared" si="1"/>
        <v>16750</v>
      </c>
      <c r="I11" s="46">
        <v>16865</v>
      </c>
      <c r="J11" s="45">
        <v>17865</v>
      </c>
      <c r="K11" s="44">
        <f t="shared" si="2"/>
        <v>17365</v>
      </c>
      <c r="L11" s="52">
        <v>17000</v>
      </c>
      <c r="M11" s="51">
        <v>1.3116000000000001</v>
      </c>
      <c r="N11" s="51">
        <v>1.1143000000000001</v>
      </c>
      <c r="O11" s="50">
        <v>101.8</v>
      </c>
      <c r="P11" s="43">
        <v>12961.27</v>
      </c>
      <c r="Q11" s="43">
        <v>12946.46</v>
      </c>
      <c r="R11" s="49">
        <f t="shared" si="3"/>
        <v>15256.214663914565</v>
      </c>
      <c r="S11" s="48">
        <v>1.3130999999999999</v>
      </c>
    </row>
    <row r="12" spans="1:19">
      <c r="B12" s="47">
        <v>42557</v>
      </c>
      <c r="C12" s="46">
        <v>16500</v>
      </c>
      <c r="D12" s="45">
        <v>17000</v>
      </c>
      <c r="E12" s="44">
        <f t="shared" si="0"/>
        <v>16750</v>
      </c>
      <c r="F12" s="46">
        <v>16500</v>
      </c>
      <c r="G12" s="45">
        <v>17000</v>
      </c>
      <c r="H12" s="44">
        <f t="shared" si="1"/>
        <v>16750</v>
      </c>
      <c r="I12" s="46">
        <v>16860</v>
      </c>
      <c r="J12" s="45">
        <v>17860</v>
      </c>
      <c r="K12" s="44">
        <f t="shared" si="2"/>
        <v>17360</v>
      </c>
      <c r="L12" s="52">
        <v>17000</v>
      </c>
      <c r="M12" s="51">
        <v>1.2967</v>
      </c>
      <c r="N12" s="51">
        <v>1.1052999999999999</v>
      </c>
      <c r="O12" s="50">
        <v>100.51</v>
      </c>
      <c r="P12" s="43">
        <v>13110.2</v>
      </c>
      <c r="Q12" s="43">
        <v>13093.04</v>
      </c>
      <c r="R12" s="49">
        <f t="shared" si="3"/>
        <v>15380.439699629062</v>
      </c>
      <c r="S12" s="48">
        <v>1.2984</v>
      </c>
    </row>
    <row r="13" spans="1:19">
      <c r="B13" s="47">
        <v>42558</v>
      </c>
      <c r="C13" s="46">
        <v>14750</v>
      </c>
      <c r="D13" s="45">
        <v>15250</v>
      </c>
      <c r="E13" s="44">
        <f t="shared" si="0"/>
        <v>15000</v>
      </c>
      <c r="F13" s="46">
        <v>14750</v>
      </c>
      <c r="G13" s="45">
        <v>15250</v>
      </c>
      <c r="H13" s="44">
        <f t="shared" si="1"/>
        <v>15000</v>
      </c>
      <c r="I13" s="46">
        <v>15110</v>
      </c>
      <c r="J13" s="45">
        <v>16110</v>
      </c>
      <c r="K13" s="44">
        <f t="shared" si="2"/>
        <v>15610</v>
      </c>
      <c r="L13" s="52">
        <v>15250</v>
      </c>
      <c r="M13" s="51">
        <v>1.3009999999999999</v>
      </c>
      <c r="N13" s="51">
        <v>1.1073999999999999</v>
      </c>
      <c r="O13" s="50">
        <v>100.97</v>
      </c>
      <c r="P13" s="43">
        <v>11721.75</v>
      </c>
      <c r="Q13" s="43">
        <v>11708.25</v>
      </c>
      <c r="R13" s="49">
        <f t="shared" si="3"/>
        <v>13770.995123713203</v>
      </c>
      <c r="S13" s="48">
        <v>1.3025</v>
      </c>
    </row>
    <row r="14" spans="1:19">
      <c r="B14" s="47">
        <v>42559</v>
      </c>
      <c r="C14" s="46">
        <v>14750</v>
      </c>
      <c r="D14" s="45">
        <v>15250</v>
      </c>
      <c r="E14" s="44">
        <f t="shared" si="0"/>
        <v>15000</v>
      </c>
      <c r="F14" s="46">
        <v>14750</v>
      </c>
      <c r="G14" s="45">
        <v>15250</v>
      </c>
      <c r="H14" s="44">
        <f t="shared" si="1"/>
        <v>15000</v>
      </c>
      <c r="I14" s="46">
        <v>15110</v>
      </c>
      <c r="J14" s="45">
        <v>16110</v>
      </c>
      <c r="K14" s="44">
        <f t="shared" si="2"/>
        <v>15610</v>
      </c>
      <c r="L14" s="52">
        <v>15250</v>
      </c>
      <c r="M14" s="51">
        <v>1.2977000000000001</v>
      </c>
      <c r="N14" s="51">
        <v>1.1063000000000001</v>
      </c>
      <c r="O14" s="50">
        <v>100.43</v>
      </c>
      <c r="P14" s="43">
        <v>11751.56</v>
      </c>
      <c r="Q14" s="43">
        <v>11737.99</v>
      </c>
      <c r="R14" s="49">
        <f t="shared" si="3"/>
        <v>13784.687697731175</v>
      </c>
      <c r="S14" s="48">
        <v>1.2991999999999999</v>
      </c>
    </row>
    <row r="15" spans="1:19">
      <c r="B15" s="47">
        <v>42562</v>
      </c>
      <c r="C15" s="46">
        <v>14750</v>
      </c>
      <c r="D15" s="45">
        <v>15250</v>
      </c>
      <c r="E15" s="44">
        <f t="shared" si="0"/>
        <v>15000</v>
      </c>
      <c r="F15" s="46">
        <v>14750</v>
      </c>
      <c r="G15" s="45">
        <v>15250</v>
      </c>
      <c r="H15" s="44">
        <f t="shared" si="1"/>
        <v>15000</v>
      </c>
      <c r="I15" s="46">
        <v>15095</v>
      </c>
      <c r="J15" s="45">
        <v>16095</v>
      </c>
      <c r="K15" s="44">
        <f t="shared" si="2"/>
        <v>15595</v>
      </c>
      <c r="L15" s="52">
        <v>15250</v>
      </c>
      <c r="M15" s="51">
        <v>1.2986</v>
      </c>
      <c r="N15" s="51">
        <v>1.1046</v>
      </c>
      <c r="O15" s="50">
        <v>102.42</v>
      </c>
      <c r="P15" s="43">
        <v>11743.42</v>
      </c>
      <c r="Q15" s="43">
        <v>11729.87</v>
      </c>
      <c r="R15" s="49">
        <f t="shared" si="3"/>
        <v>13805.902589172551</v>
      </c>
      <c r="S15" s="48">
        <v>1.3001</v>
      </c>
    </row>
    <row r="16" spans="1:19">
      <c r="B16" s="47">
        <v>42563</v>
      </c>
      <c r="C16" s="46">
        <v>14750</v>
      </c>
      <c r="D16" s="45">
        <v>15250</v>
      </c>
      <c r="E16" s="44">
        <f t="shared" si="0"/>
        <v>15000</v>
      </c>
      <c r="F16" s="46">
        <v>14750</v>
      </c>
      <c r="G16" s="45">
        <v>15250</v>
      </c>
      <c r="H16" s="44">
        <f t="shared" si="1"/>
        <v>15000</v>
      </c>
      <c r="I16" s="46">
        <v>15095</v>
      </c>
      <c r="J16" s="45">
        <v>16095</v>
      </c>
      <c r="K16" s="44">
        <f t="shared" si="2"/>
        <v>15595</v>
      </c>
      <c r="L16" s="52">
        <v>15250</v>
      </c>
      <c r="M16" s="51">
        <v>1.3159000000000001</v>
      </c>
      <c r="N16" s="51">
        <v>1.1093</v>
      </c>
      <c r="O16" s="50">
        <v>103.91</v>
      </c>
      <c r="P16" s="43">
        <v>11589.03</v>
      </c>
      <c r="Q16" s="43">
        <v>11574.95</v>
      </c>
      <c r="R16" s="49">
        <f t="shared" si="3"/>
        <v>13747.408275489048</v>
      </c>
      <c r="S16" s="48">
        <v>1.3174999999999999</v>
      </c>
    </row>
    <row r="17" spans="2:19">
      <c r="B17" s="47">
        <v>42564</v>
      </c>
      <c r="C17" s="46">
        <v>14750</v>
      </c>
      <c r="D17" s="45">
        <v>15250</v>
      </c>
      <c r="E17" s="44">
        <f t="shared" si="0"/>
        <v>15000</v>
      </c>
      <c r="F17" s="46">
        <v>14750</v>
      </c>
      <c r="G17" s="45">
        <v>15250</v>
      </c>
      <c r="H17" s="44">
        <f t="shared" si="1"/>
        <v>15000</v>
      </c>
      <c r="I17" s="46">
        <v>15090</v>
      </c>
      <c r="J17" s="45">
        <v>16090</v>
      </c>
      <c r="K17" s="44">
        <f t="shared" si="2"/>
        <v>15590</v>
      </c>
      <c r="L17" s="52">
        <v>15250</v>
      </c>
      <c r="M17" s="51">
        <v>1.3280000000000001</v>
      </c>
      <c r="N17" s="51">
        <v>1.1074999999999999</v>
      </c>
      <c r="O17" s="50">
        <v>104.64</v>
      </c>
      <c r="P17" s="43">
        <v>11483.43</v>
      </c>
      <c r="Q17" s="43">
        <v>11469.61</v>
      </c>
      <c r="R17" s="49">
        <f t="shared" si="3"/>
        <v>13769.751693002258</v>
      </c>
      <c r="S17" s="48">
        <v>1.3295999999999999</v>
      </c>
    </row>
    <row r="18" spans="2:19">
      <c r="B18" s="47">
        <v>42565</v>
      </c>
      <c r="C18" s="46">
        <v>14750</v>
      </c>
      <c r="D18" s="45">
        <v>15250</v>
      </c>
      <c r="E18" s="44">
        <f t="shared" si="0"/>
        <v>15000</v>
      </c>
      <c r="F18" s="46">
        <v>14750</v>
      </c>
      <c r="G18" s="45">
        <v>15250</v>
      </c>
      <c r="H18" s="44">
        <f t="shared" si="1"/>
        <v>15000</v>
      </c>
      <c r="I18" s="46">
        <v>15090</v>
      </c>
      <c r="J18" s="45">
        <v>16090</v>
      </c>
      <c r="K18" s="44">
        <f t="shared" si="2"/>
        <v>15590</v>
      </c>
      <c r="L18" s="52">
        <v>15250</v>
      </c>
      <c r="M18" s="51">
        <v>1.3373999999999999</v>
      </c>
      <c r="N18" s="51">
        <v>1.1152</v>
      </c>
      <c r="O18" s="50">
        <v>105.77</v>
      </c>
      <c r="P18" s="43">
        <v>11402.72</v>
      </c>
      <c r="Q18" s="43">
        <v>11391.65</v>
      </c>
      <c r="R18" s="49">
        <f t="shared" si="3"/>
        <v>13674.677187948351</v>
      </c>
      <c r="S18" s="48">
        <v>1.3387</v>
      </c>
    </row>
    <row r="19" spans="2:19">
      <c r="B19" s="47">
        <v>42566</v>
      </c>
      <c r="C19" s="46">
        <v>14750</v>
      </c>
      <c r="D19" s="45">
        <v>15250</v>
      </c>
      <c r="E19" s="44">
        <f t="shared" si="0"/>
        <v>15000</v>
      </c>
      <c r="F19" s="46">
        <v>14750</v>
      </c>
      <c r="G19" s="45">
        <v>15250</v>
      </c>
      <c r="H19" s="44">
        <f t="shared" si="1"/>
        <v>15000</v>
      </c>
      <c r="I19" s="46">
        <v>15090</v>
      </c>
      <c r="J19" s="45">
        <v>16090</v>
      </c>
      <c r="K19" s="44">
        <f t="shared" si="2"/>
        <v>15590</v>
      </c>
      <c r="L19" s="52">
        <v>15250</v>
      </c>
      <c r="M19" s="51">
        <v>1.337</v>
      </c>
      <c r="N19" s="51">
        <v>1.1123000000000001</v>
      </c>
      <c r="O19" s="50">
        <v>105.73</v>
      </c>
      <c r="P19" s="43">
        <v>11406.13</v>
      </c>
      <c r="Q19" s="43">
        <v>11395.05</v>
      </c>
      <c r="R19" s="49">
        <f t="shared" si="3"/>
        <v>13710.329946956756</v>
      </c>
      <c r="S19" s="48">
        <v>1.3383</v>
      </c>
    </row>
    <row r="20" spans="2:19">
      <c r="B20" s="47">
        <v>42569</v>
      </c>
      <c r="C20" s="46">
        <v>14750</v>
      </c>
      <c r="D20" s="45">
        <v>15250</v>
      </c>
      <c r="E20" s="44">
        <f t="shared" si="0"/>
        <v>15000</v>
      </c>
      <c r="F20" s="46">
        <v>14750</v>
      </c>
      <c r="G20" s="45">
        <v>15250</v>
      </c>
      <c r="H20" s="44">
        <f t="shared" si="1"/>
        <v>15000</v>
      </c>
      <c r="I20" s="46">
        <v>15080</v>
      </c>
      <c r="J20" s="45">
        <v>16080</v>
      </c>
      <c r="K20" s="44">
        <f t="shared" si="2"/>
        <v>15580</v>
      </c>
      <c r="L20" s="52">
        <v>15250</v>
      </c>
      <c r="M20" s="51">
        <v>1.3259000000000001</v>
      </c>
      <c r="N20" s="51">
        <v>1.1057999999999999</v>
      </c>
      <c r="O20" s="50">
        <v>105.74</v>
      </c>
      <c r="P20" s="43">
        <v>11501.62</v>
      </c>
      <c r="Q20" s="43">
        <v>11489.49</v>
      </c>
      <c r="R20" s="49">
        <f t="shared" si="3"/>
        <v>13790.920600470248</v>
      </c>
      <c r="S20" s="48">
        <v>1.3272999999999999</v>
      </c>
    </row>
    <row r="21" spans="2:19">
      <c r="B21" s="47">
        <v>42570</v>
      </c>
      <c r="C21" s="46">
        <v>14750</v>
      </c>
      <c r="D21" s="45">
        <v>15250</v>
      </c>
      <c r="E21" s="44">
        <f t="shared" si="0"/>
        <v>15000</v>
      </c>
      <c r="F21" s="46">
        <v>14750</v>
      </c>
      <c r="G21" s="45">
        <v>15250</v>
      </c>
      <c r="H21" s="44">
        <f t="shared" si="1"/>
        <v>15000</v>
      </c>
      <c r="I21" s="46">
        <v>15075</v>
      </c>
      <c r="J21" s="45">
        <v>16075</v>
      </c>
      <c r="K21" s="44">
        <f t="shared" si="2"/>
        <v>15575</v>
      </c>
      <c r="L21" s="52">
        <v>15250</v>
      </c>
      <c r="M21" s="51">
        <v>1.3133999999999999</v>
      </c>
      <c r="N21" s="51">
        <v>1.1032</v>
      </c>
      <c r="O21" s="50">
        <v>106.19</v>
      </c>
      <c r="P21" s="43">
        <v>11611.09</v>
      </c>
      <c r="Q21" s="43">
        <v>11598.72</v>
      </c>
      <c r="R21" s="49">
        <f t="shared" si="3"/>
        <v>13823.422770123278</v>
      </c>
      <c r="S21" s="48">
        <v>1.3148</v>
      </c>
    </row>
    <row r="22" spans="2:19">
      <c r="B22" s="47">
        <v>42571</v>
      </c>
      <c r="C22" s="46">
        <v>14750</v>
      </c>
      <c r="D22" s="45">
        <v>15250</v>
      </c>
      <c r="E22" s="44">
        <f t="shared" si="0"/>
        <v>15000</v>
      </c>
      <c r="F22" s="46">
        <v>14750</v>
      </c>
      <c r="G22" s="45">
        <v>15250</v>
      </c>
      <c r="H22" s="44">
        <f t="shared" si="1"/>
        <v>15000</v>
      </c>
      <c r="I22" s="46">
        <v>15070</v>
      </c>
      <c r="J22" s="45">
        <v>16070</v>
      </c>
      <c r="K22" s="44">
        <f t="shared" si="2"/>
        <v>15570</v>
      </c>
      <c r="L22" s="52">
        <v>15250</v>
      </c>
      <c r="M22" s="51">
        <v>1.3171999999999999</v>
      </c>
      <c r="N22" s="51">
        <v>1.1012</v>
      </c>
      <c r="O22" s="50">
        <v>106.5</v>
      </c>
      <c r="P22" s="43">
        <v>11577.59</v>
      </c>
      <c r="Q22" s="43">
        <v>11564.42</v>
      </c>
      <c r="R22" s="49">
        <f t="shared" si="3"/>
        <v>13848.528877588085</v>
      </c>
      <c r="S22" s="48">
        <v>1.3187</v>
      </c>
    </row>
    <row r="23" spans="2:19">
      <c r="B23" s="47">
        <v>42572</v>
      </c>
      <c r="C23" s="46">
        <v>14750</v>
      </c>
      <c r="D23" s="45">
        <v>15250</v>
      </c>
      <c r="E23" s="44">
        <f t="shared" si="0"/>
        <v>15000</v>
      </c>
      <c r="F23" s="46">
        <v>14750</v>
      </c>
      <c r="G23" s="45">
        <v>15250</v>
      </c>
      <c r="H23" s="44">
        <f t="shared" si="1"/>
        <v>15000</v>
      </c>
      <c r="I23" s="46">
        <v>15070</v>
      </c>
      <c r="J23" s="45">
        <v>16070</v>
      </c>
      <c r="K23" s="44">
        <f t="shared" si="2"/>
        <v>15570</v>
      </c>
      <c r="L23" s="52">
        <v>15250</v>
      </c>
      <c r="M23" s="51">
        <v>1.3173999999999999</v>
      </c>
      <c r="N23" s="51">
        <v>1.1012</v>
      </c>
      <c r="O23" s="50">
        <v>106.31</v>
      </c>
      <c r="P23" s="43">
        <v>11575.83</v>
      </c>
      <c r="Q23" s="43">
        <v>11561.79</v>
      </c>
      <c r="R23" s="49">
        <f t="shared" si="3"/>
        <v>13848.528877588085</v>
      </c>
      <c r="S23" s="48">
        <v>1.319</v>
      </c>
    </row>
    <row r="24" spans="2:19">
      <c r="B24" s="47">
        <v>42573</v>
      </c>
      <c r="C24" s="46">
        <v>14750</v>
      </c>
      <c r="D24" s="45">
        <v>15250</v>
      </c>
      <c r="E24" s="44">
        <f t="shared" si="0"/>
        <v>15000</v>
      </c>
      <c r="F24" s="46">
        <v>14750</v>
      </c>
      <c r="G24" s="45">
        <v>15250</v>
      </c>
      <c r="H24" s="44">
        <f t="shared" si="1"/>
        <v>15000</v>
      </c>
      <c r="I24" s="46">
        <v>15070</v>
      </c>
      <c r="J24" s="45">
        <v>16070</v>
      </c>
      <c r="K24" s="44">
        <f t="shared" si="2"/>
        <v>15570</v>
      </c>
      <c r="L24" s="52">
        <v>15250</v>
      </c>
      <c r="M24" s="51">
        <v>1.3115000000000001</v>
      </c>
      <c r="N24" s="51">
        <v>1.1025</v>
      </c>
      <c r="O24" s="50">
        <v>106.07</v>
      </c>
      <c r="P24" s="43">
        <v>11627.91</v>
      </c>
      <c r="Q24" s="43">
        <v>11613.74</v>
      </c>
      <c r="R24" s="49">
        <f t="shared" si="3"/>
        <v>13832.199546485261</v>
      </c>
      <c r="S24" s="48">
        <v>1.3130999999999999</v>
      </c>
    </row>
    <row r="25" spans="2:19">
      <c r="B25" s="47">
        <v>42576</v>
      </c>
      <c r="C25" s="46">
        <v>14250</v>
      </c>
      <c r="D25" s="45">
        <v>14750</v>
      </c>
      <c r="E25" s="44">
        <f t="shared" si="0"/>
        <v>14500</v>
      </c>
      <c r="F25" s="46">
        <v>14250</v>
      </c>
      <c r="G25" s="45">
        <v>14750</v>
      </c>
      <c r="H25" s="44">
        <f t="shared" si="1"/>
        <v>14500</v>
      </c>
      <c r="I25" s="46">
        <v>14555</v>
      </c>
      <c r="J25" s="45">
        <v>15555</v>
      </c>
      <c r="K25" s="44">
        <f t="shared" si="2"/>
        <v>15055</v>
      </c>
      <c r="L25" s="52">
        <v>14750</v>
      </c>
      <c r="M25" s="51">
        <v>1.3120000000000001</v>
      </c>
      <c r="N25" s="51">
        <v>1.0985</v>
      </c>
      <c r="O25" s="50">
        <v>106.21</v>
      </c>
      <c r="P25" s="43">
        <v>11242.38</v>
      </c>
      <c r="Q25" s="43">
        <v>11226.98</v>
      </c>
      <c r="R25" s="49">
        <f t="shared" si="3"/>
        <v>13427.401001365499</v>
      </c>
      <c r="S25" s="48">
        <v>1.3138000000000001</v>
      </c>
    </row>
    <row r="26" spans="2:19">
      <c r="B26" s="47">
        <v>42577</v>
      </c>
      <c r="C26" s="46">
        <v>14250</v>
      </c>
      <c r="D26" s="45">
        <v>14750</v>
      </c>
      <c r="E26" s="44">
        <f t="shared" si="0"/>
        <v>14500</v>
      </c>
      <c r="F26" s="46">
        <v>14250</v>
      </c>
      <c r="G26" s="45">
        <v>14750</v>
      </c>
      <c r="H26" s="44">
        <f t="shared" si="1"/>
        <v>14500</v>
      </c>
      <c r="I26" s="46">
        <v>14555</v>
      </c>
      <c r="J26" s="45">
        <v>15555</v>
      </c>
      <c r="K26" s="44">
        <f t="shared" si="2"/>
        <v>15055</v>
      </c>
      <c r="L26" s="52">
        <v>14750</v>
      </c>
      <c r="M26" s="51">
        <v>1.3129</v>
      </c>
      <c r="N26" s="51">
        <v>1.0998000000000001</v>
      </c>
      <c r="O26" s="50">
        <v>104.31</v>
      </c>
      <c r="P26" s="43">
        <v>11234.67</v>
      </c>
      <c r="Q26" s="43">
        <v>11217.58</v>
      </c>
      <c r="R26" s="49">
        <f t="shared" si="3"/>
        <v>13411.529368976177</v>
      </c>
      <c r="S26" s="48">
        <v>1.3149</v>
      </c>
    </row>
    <row r="27" spans="2:19">
      <c r="B27" s="47">
        <v>42578</v>
      </c>
      <c r="C27" s="46">
        <v>14250</v>
      </c>
      <c r="D27" s="45">
        <v>14750</v>
      </c>
      <c r="E27" s="44">
        <f t="shared" si="0"/>
        <v>14500</v>
      </c>
      <c r="F27" s="46">
        <v>14250</v>
      </c>
      <c r="G27" s="45">
        <v>14750</v>
      </c>
      <c r="H27" s="44">
        <f t="shared" si="1"/>
        <v>14500</v>
      </c>
      <c r="I27" s="46">
        <v>14550</v>
      </c>
      <c r="J27" s="45">
        <v>15550</v>
      </c>
      <c r="K27" s="44">
        <f t="shared" si="2"/>
        <v>15050</v>
      </c>
      <c r="L27" s="52">
        <v>14750</v>
      </c>
      <c r="M27" s="51">
        <v>1.3104</v>
      </c>
      <c r="N27" s="51">
        <v>1.0992</v>
      </c>
      <c r="O27" s="50">
        <v>105.74</v>
      </c>
      <c r="P27" s="43">
        <v>11256.11</v>
      </c>
      <c r="Q27" s="43">
        <v>11237.24</v>
      </c>
      <c r="R27" s="49">
        <f t="shared" si="3"/>
        <v>13418.850072780204</v>
      </c>
      <c r="S27" s="48">
        <v>1.3126</v>
      </c>
    </row>
    <row r="28" spans="2:19">
      <c r="B28" s="47">
        <v>42579</v>
      </c>
      <c r="C28" s="46">
        <v>15000</v>
      </c>
      <c r="D28" s="45">
        <v>15500</v>
      </c>
      <c r="E28" s="44">
        <f t="shared" si="0"/>
        <v>15250</v>
      </c>
      <c r="F28" s="46">
        <v>15000</v>
      </c>
      <c r="G28" s="45">
        <v>15500</v>
      </c>
      <c r="H28" s="44">
        <f t="shared" si="1"/>
        <v>15250</v>
      </c>
      <c r="I28" s="46">
        <v>15300</v>
      </c>
      <c r="J28" s="45">
        <v>16300</v>
      </c>
      <c r="K28" s="44">
        <f t="shared" si="2"/>
        <v>15800</v>
      </c>
      <c r="L28" s="52">
        <v>15500</v>
      </c>
      <c r="M28" s="51">
        <v>1.3159000000000001</v>
      </c>
      <c r="N28" s="51">
        <v>1.1083000000000001</v>
      </c>
      <c r="O28" s="50">
        <v>104.69</v>
      </c>
      <c r="P28" s="43">
        <v>11779.01</v>
      </c>
      <c r="Q28" s="43">
        <v>11759.35</v>
      </c>
      <c r="R28" s="49">
        <f t="shared" si="3"/>
        <v>13985.383019038165</v>
      </c>
      <c r="S28" s="48">
        <v>1.3181</v>
      </c>
    </row>
    <row r="29" spans="2:19">
      <c r="B29" s="47">
        <v>42580</v>
      </c>
      <c r="C29" s="46">
        <v>15000</v>
      </c>
      <c r="D29" s="45">
        <v>15500</v>
      </c>
      <c r="E29" s="44">
        <f t="shared" si="0"/>
        <v>15250</v>
      </c>
      <c r="F29" s="46">
        <v>15000</v>
      </c>
      <c r="G29" s="45">
        <v>15500</v>
      </c>
      <c r="H29" s="44">
        <f t="shared" si="1"/>
        <v>15250</v>
      </c>
      <c r="I29" s="46">
        <v>15297</v>
      </c>
      <c r="J29" s="45">
        <v>16297</v>
      </c>
      <c r="K29" s="44">
        <f t="shared" si="2"/>
        <v>15797</v>
      </c>
      <c r="L29" s="52">
        <v>15500</v>
      </c>
      <c r="M29" s="51">
        <v>1.3177000000000001</v>
      </c>
      <c r="N29" s="51">
        <v>1.1113999999999999</v>
      </c>
      <c r="O29" s="50">
        <v>103.34</v>
      </c>
      <c r="P29" s="43">
        <v>11762.92</v>
      </c>
      <c r="Q29" s="43">
        <v>11743.31</v>
      </c>
      <c r="R29" s="49">
        <f t="shared" si="3"/>
        <v>13946.373942774879</v>
      </c>
      <c r="S29" s="48">
        <v>1.3199000000000001</v>
      </c>
    </row>
    <row r="30" spans="2:19" s="10" customFormat="1">
      <c r="B30" s="42" t="s">
        <v>11</v>
      </c>
      <c r="C30" s="41">
        <f>ROUND(AVERAGE(C9:C29),2)</f>
        <v>15035.71</v>
      </c>
      <c r="D30" s="40">
        <f>ROUND(AVERAGE(D9:D29),2)</f>
        <v>15535.71</v>
      </c>
      <c r="E30" s="39">
        <f>ROUND(AVERAGE(C30:D30),2)</f>
        <v>15285.71</v>
      </c>
      <c r="F30" s="41">
        <f>ROUND(AVERAGE(F9:F29),2)</f>
        <v>15035.71</v>
      </c>
      <c r="G30" s="40">
        <f>ROUND(AVERAGE(G9:G29),2)</f>
        <v>15535.71</v>
      </c>
      <c r="H30" s="39">
        <f>ROUND(AVERAGE(F30:G30),2)</f>
        <v>15285.71</v>
      </c>
      <c r="I30" s="41">
        <f>ROUND(AVERAGE(I9:I29),2)</f>
        <v>15370.33</v>
      </c>
      <c r="J30" s="40">
        <f>ROUND(AVERAGE(J9:J29),2)</f>
        <v>16370.33</v>
      </c>
      <c r="K30" s="39">
        <f>ROUND(AVERAGE(I30:J30),2)</f>
        <v>15870.33</v>
      </c>
      <c r="L30" s="38">
        <f>ROUND(AVERAGE(L9:L29),2)</f>
        <v>15535.71</v>
      </c>
      <c r="M30" s="37">
        <f>ROUND(AVERAGE(M9:M29),4)</f>
        <v>1.3159000000000001</v>
      </c>
      <c r="N30" s="36">
        <f>ROUND(AVERAGE(N9:N29),4)</f>
        <v>1.1066</v>
      </c>
      <c r="O30" s="175">
        <f>ROUND(AVERAGE(O9:O29),2)</f>
        <v>104.12</v>
      </c>
      <c r="P30" s="35">
        <f>AVERAGE(P9:P29)</f>
        <v>11806.488095238097</v>
      </c>
      <c r="Q30" s="35">
        <f>AVERAGE(Q9:Q29)</f>
        <v>11791.957142857142</v>
      </c>
      <c r="R30" s="35">
        <f>AVERAGE(R9:R29)</f>
        <v>14037.481873172414</v>
      </c>
      <c r="S30" s="34">
        <f>AVERAGE(S9:S29)</f>
        <v>1.3175619047619047</v>
      </c>
    </row>
    <row r="31" spans="2:19" s="5" customFormat="1">
      <c r="B31" s="33" t="s">
        <v>12</v>
      </c>
      <c r="C31" s="32">
        <f t="shared" ref="C31:S31" si="4">MAX(C9:C29)</f>
        <v>16500</v>
      </c>
      <c r="D31" s="31">
        <f t="shared" si="4"/>
        <v>17000</v>
      </c>
      <c r="E31" s="30">
        <f t="shared" si="4"/>
        <v>16750</v>
      </c>
      <c r="F31" s="32">
        <f t="shared" si="4"/>
        <v>16500</v>
      </c>
      <c r="G31" s="31">
        <f t="shared" si="4"/>
        <v>17000</v>
      </c>
      <c r="H31" s="30">
        <f t="shared" si="4"/>
        <v>16750</v>
      </c>
      <c r="I31" s="32">
        <f t="shared" si="4"/>
        <v>16880</v>
      </c>
      <c r="J31" s="31">
        <f t="shared" si="4"/>
        <v>17880</v>
      </c>
      <c r="K31" s="30">
        <f t="shared" si="4"/>
        <v>17380</v>
      </c>
      <c r="L31" s="29">
        <f t="shared" si="4"/>
        <v>17000</v>
      </c>
      <c r="M31" s="28">
        <f t="shared" si="4"/>
        <v>1.3373999999999999</v>
      </c>
      <c r="N31" s="27">
        <f t="shared" si="4"/>
        <v>1.1152</v>
      </c>
      <c r="O31" s="26">
        <f t="shared" si="4"/>
        <v>106.5</v>
      </c>
      <c r="P31" s="25">
        <f t="shared" si="4"/>
        <v>13110.2</v>
      </c>
      <c r="Q31" s="25">
        <f t="shared" si="4"/>
        <v>13093.04</v>
      </c>
      <c r="R31" s="25">
        <f t="shared" si="4"/>
        <v>15380.439699629062</v>
      </c>
      <c r="S31" s="24">
        <f t="shared" si="4"/>
        <v>1.3387</v>
      </c>
    </row>
    <row r="32" spans="2:19" s="5" customFormat="1" ht="13.5" thickBot="1">
      <c r="B32" s="23" t="s">
        <v>13</v>
      </c>
      <c r="C32" s="22">
        <f t="shared" ref="C32:S32" si="5">MIN(C9:C29)</f>
        <v>14250</v>
      </c>
      <c r="D32" s="21">
        <f t="shared" si="5"/>
        <v>14750</v>
      </c>
      <c r="E32" s="20">
        <f t="shared" si="5"/>
        <v>14500</v>
      </c>
      <c r="F32" s="22">
        <f t="shared" si="5"/>
        <v>14250</v>
      </c>
      <c r="G32" s="21">
        <f t="shared" si="5"/>
        <v>14750</v>
      </c>
      <c r="H32" s="20">
        <f t="shared" si="5"/>
        <v>14500</v>
      </c>
      <c r="I32" s="22">
        <f t="shared" si="5"/>
        <v>14550</v>
      </c>
      <c r="J32" s="21">
        <f t="shared" si="5"/>
        <v>15550</v>
      </c>
      <c r="K32" s="20">
        <f t="shared" si="5"/>
        <v>15050</v>
      </c>
      <c r="L32" s="19">
        <f t="shared" si="5"/>
        <v>14750</v>
      </c>
      <c r="M32" s="18">
        <f t="shared" si="5"/>
        <v>1.2967</v>
      </c>
      <c r="N32" s="17">
        <f t="shared" si="5"/>
        <v>1.0985</v>
      </c>
      <c r="O32" s="16">
        <f t="shared" si="5"/>
        <v>100.43</v>
      </c>
      <c r="P32" s="15">
        <f t="shared" si="5"/>
        <v>11234.67</v>
      </c>
      <c r="Q32" s="15">
        <f t="shared" si="5"/>
        <v>11217.58</v>
      </c>
      <c r="R32" s="15">
        <f t="shared" si="5"/>
        <v>13411.529368976177</v>
      </c>
      <c r="S32" s="14">
        <f t="shared" si="5"/>
        <v>1.2984</v>
      </c>
    </row>
    <row r="34" spans="2:14">
      <c r="B34" s="7" t="s">
        <v>14</v>
      </c>
      <c r="C34" s="9"/>
      <c r="D34" s="9"/>
      <c r="E34" s="8"/>
      <c r="F34" s="9"/>
      <c r="G34" s="9"/>
      <c r="H34" s="8"/>
      <c r="I34" s="9"/>
      <c r="J34" s="9"/>
      <c r="K34" s="8"/>
      <c r="L34" s="9"/>
      <c r="M34" s="9"/>
      <c r="N34" s="8"/>
    </row>
    <row r="35" spans="2:14">
      <c r="B35" s="7" t="s">
        <v>15</v>
      </c>
      <c r="C35" s="9"/>
      <c r="D35" s="9"/>
      <c r="E35" s="8"/>
      <c r="F35" s="9"/>
      <c r="G35" s="9"/>
      <c r="H35" s="8"/>
      <c r="I35" s="9"/>
      <c r="J35" s="9"/>
      <c r="K35" s="8"/>
      <c r="L35" s="9"/>
      <c r="M35" s="9"/>
      <c r="N35" s="8"/>
    </row>
  </sheetData>
  <mergeCells count="7">
    <mergeCell ref="P7:Q7"/>
    <mergeCell ref="S7:S8"/>
    <mergeCell ref="C7:E7"/>
    <mergeCell ref="F7:H7"/>
    <mergeCell ref="I7:K7"/>
    <mergeCell ref="L7:L8"/>
    <mergeCell ref="M7:O7"/>
  </mergeCells>
  <phoneticPr fontId="7" type="noConversion"/>
  <printOptions horizontalCentered="1" verticalCentered="1" gridLines="1" gridLinesSet="0"/>
  <pageMargins left="0.19685039370078741" right="0.19685039370078741" top="0.98425196850393704" bottom="0.98425196850393704" header="0.51181102362204722" footer="0.51181102362204722"/>
  <pageSetup paperSize="9" scale="96" orientation="landscape" horizontalDpi="204" verticalDpi="196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B2:J34"/>
  <sheetViews>
    <sheetView workbookViewId="0"/>
  </sheetViews>
  <sheetFormatPr defaultRowHeight="12.75"/>
  <cols>
    <col min="3" max="3" width="12.140625" customWidth="1"/>
    <col min="4" max="4" width="19.7109375" customWidth="1"/>
    <col min="6" max="6" width="12.140625" customWidth="1"/>
    <col min="7" max="7" width="19.7109375" customWidth="1"/>
    <col min="9" max="9" width="12.140625" customWidth="1"/>
    <col min="10" max="10" width="19.7109375" customWidth="1"/>
  </cols>
  <sheetData>
    <row r="2" spans="2:10">
      <c r="B2" s="76" t="s">
        <v>41</v>
      </c>
    </row>
    <row r="3" spans="2:10" ht="13.5" thickBot="1"/>
    <row r="4" spans="2:10">
      <c r="C4" s="189" t="s">
        <v>40</v>
      </c>
      <c r="D4" s="190"/>
      <c r="F4" s="189" t="s">
        <v>39</v>
      </c>
      <c r="G4" s="190"/>
      <c r="I4" s="189" t="s">
        <v>38</v>
      </c>
      <c r="J4" s="190"/>
    </row>
    <row r="5" spans="2:10">
      <c r="C5" s="75">
        <v>42580</v>
      </c>
      <c r="D5" s="74"/>
      <c r="F5" s="75">
        <v>42580</v>
      </c>
      <c r="G5" s="74"/>
      <c r="I5" s="75">
        <v>42580</v>
      </c>
      <c r="J5" s="74"/>
    </row>
    <row r="6" spans="2:10">
      <c r="C6" s="73"/>
      <c r="D6" s="72" t="s">
        <v>37</v>
      </c>
      <c r="F6" s="73"/>
      <c r="G6" s="72" t="s">
        <v>37</v>
      </c>
      <c r="I6" s="73"/>
      <c r="J6" s="72" t="s">
        <v>37</v>
      </c>
    </row>
    <row r="7" spans="2:10">
      <c r="C7" s="71"/>
      <c r="D7" s="70"/>
      <c r="F7" s="71"/>
      <c r="G7" s="70"/>
      <c r="I7" s="71"/>
      <c r="J7" s="70"/>
    </row>
    <row r="8" spans="2:10">
      <c r="C8" s="69">
        <v>42552</v>
      </c>
      <c r="D8" s="68">
        <v>4829.8999999999996</v>
      </c>
      <c r="F8" s="69">
        <f t="shared" ref="F8:F28" si="0">C8</f>
        <v>42552</v>
      </c>
      <c r="G8" s="68">
        <v>1660.22</v>
      </c>
      <c r="I8" s="69">
        <f t="shared" ref="I8:I28" si="1">C8</f>
        <v>42552</v>
      </c>
      <c r="J8" s="68">
        <v>2117.5700000000002</v>
      </c>
    </row>
    <row r="9" spans="2:10">
      <c r="C9" s="69">
        <v>42555</v>
      </c>
      <c r="D9" s="68">
        <v>4953</v>
      </c>
      <c r="F9" s="69">
        <f t="shared" si="0"/>
        <v>42555</v>
      </c>
      <c r="G9" s="68">
        <v>1665.27</v>
      </c>
      <c r="I9" s="69">
        <f t="shared" si="1"/>
        <v>42555</v>
      </c>
      <c r="J9" s="68">
        <v>2151.38</v>
      </c>
    </row>
    <row r="10" spans="2:10">
      <c r="C10" s="69">
        <v>42556</v>
      </c>
      <c r="D10" s="68">
        <v>4874.5</v>
      </c>
      <c r="F10" s="69">
        <f t="shared" si="0"/>
        <v>42556</v>
      </c>
      <c r="G10" s="68">
        <v>1644.34</v>
      </c>
      <c r="I10" s="69">
        <f t="shared" si="1"/>
        <v>42556</v>
      </c>
      <c r="J10" s="68">
        <v>2111.08</v>
      </c>
    </row>
    <row r="11" spans="2:10">
      <c r="C11" s="69">
        <v>42557</v>
      </c>
      <c r="D11" s="68">
        <v>4806.09</v>
      </c>
      <c r="F11" s="69">
        <f t="shared" si="0"/>
        <v>42557</v>
      </c>
      <c r="G11" s="68">
        <v>1658.17</v>
      </c>
      <c r="I11" s="69">
        <f t="shared" si="1"/>
        <v>42557</v>
      </c>
      <c r="J11" s="68">
        <v>2107.79</v>
      </c>
    </row>
    <row r="12" spans="2:10">
      <c r="C12" s="69">
        <v>42558</v>
      </c>
      <c r="D12" s="68">
        <v>4733.05</v>
      </c>
      <c r="F12" s="69">
        <f t="shared" si="0"/>
        <v>42558</v>
      </c>
      <c r="G12" s="68">
        <v>1654.97</v>
      </c>
      <c r="I12" s="69">
        <f t="shared" si="1"/>
        <v>42558</v>
      </c>
      <c r="J12" s="68">
        <v>2103.17</v>
      </c>
    </row>
    <row r="13" spans="2:10">
      <c r="C13" s="69">
        <v>42559</v>
      </c>
      <c r="D13" s="68">
        <v>4703.82</v>
      </c>
      <c r="F13" s="69">
        <f t="shared" si="0"/>
        <v>42559</v>
      </c>
      <c r="G13" s="68">
        <v>1649.11</v>
      </c>
      <c r="I13" s="69">
        <f t="shared" si="1"/>
        <v>42559</v>
      </c>
      <c r="J13" s="68">
        <v>2102.7199999999998</v>
      </c>
    </row>
    <row r="14" spans="2:10">
      <c r="C14" s="69">
        <v>42562</v>
      </c>
      <c r="D14" s="68">
        <v>4760.5</v>
      </c>
      <c r="F14" s="69">
        <f t="shared" si="0"/>
        <v>42562</v>
      </c>
      <c r="G14" s="68">
        <v>1668.26</v>
      </c>
      <c r="I14" s="69">
        <f t="shared" si="1"/>
        <v>42562</v>
      </c>
      <c r="J14" s="68">
        <v>2157.08</v>
      </c>
    </row>
    <row r="15" spans="2:10">
      <c r="C15" s="69">
        <v>42563</v>
      </c>
      <c r="D15" s="68">
        <v>4776.59</v>
      </c>
      <c r="F15" s="69">
        <f t="shared" si="0"/>
        <v>42563</v>
      </c>
      <c r="G15" s="68">
        <v>1652.06</v>
      </c>
      <c r="I15" s="69">
        <f t="shared" si="1"/>
        <v>42563</v>
      </c>
      <c r="J15" s="68">
        <v>2149.37</v>
      </c>
    </row>
    <row r="16" spans="2:10">
      <c r="C16" s="69">
        <v>42564</v>
      </c>
      <c r="D16" s="68">
        <v>4953.8500000000004</v>
      </c>
      <c r="F16" s="69">
        <f t="shared" si="0"/>
        <v>42564</v>
      </c>
      <c r="G16" s="68">
        <v>1681.12</v>
      </c>
      <c r="I16" s="69">
        <f t="shared" si="1"/>
        <v>42564</v>
      </c>
      <c r="J16" s="68">
        <v>2184.7199999999998</v>
      </c>
    </row>
    <row r="17" spans="2:10">
      <c r="C17" s="69">
        <v>42565</v>
      </c>
      <c r="D17" s="68">
        <v>4963.28</v>
      </c>
      <c r="F17" s="69">
        <f t="shared" si="0"/>
        <v>42565</v>
      </c>
      <c r="G17" s="68">
        <v>1681.7</v>
      </c>
      <c r="I17" s="69">
        <f t="shared" si="1"/>
        <v>42565</v>
      </c>
      <c r="J17" s="68">
        <v>2193.4699999999998</v>
      </c>
    </row>
    <row r="18" spans="2:10">
      <c r="C18" s="69">
        <v>42566</v>
      </c>
      <c r="D18" s="68">
        <v>4951.42</v>
      </c>
      <c r="F18" s="69">
        <f t="shared" si="0"/>
        <v>42566</v>
      </c>
      <c r="G18" s="68">
        <v>1680.81</v>
      </c>
      <c r="I18" s="69">
        <f t="shared" si="1"/>
        <v>42566</v>
      </c>
      <c r="J18" s="68">
        <v>2207.39</v>
      </c>
    </row>
    <row r="19" spans="2:10">
      <c r="C19" s="69">
        <v>42569</v>
      </c>
      <c r="D19" s="68">
        <v>4873.4799999999996</v>
      </c>
      <c r="F19" s="69">
        <f t="shared" si="0"/>
        <v>42569</v>
      </c>
      <c r="G19" s="68">
        <v>1661.06</v>
      </c>
      <c r="I19" s="69">
        <f t="shared" si="1"/>
        <v>42569</v>
      </c>
      <c r="J19" s="68">
        <v>2194.86</v>
      </c>
    </row>
    <row r="20" spans="2:10">
      <c r="C20" s="69">
        <v>42570</v>
      </c>
      <c r="D20" s="68">
        <v>4928.67</v>
      </c>
      <c r="F20" s="69">
        <f t="shared" si="0"/>
        <v>42570</v>
      </c>
      <c r="G20" s="68">
        <v>1657.5</v>
      </c>
      <c r="I20" s="69">
        <f t="shared" si="1"/>
        <v>42570</v>
      </c>
      <c r="J20" s="68">
        <v>2240.4899999999998</v>
      </c>
    </row>
    <row r="21" spans="2:10">
      <c r="C21" s="69">
        <v>42571</v>
      </c>
      <c r="D21" s="68">
        <v>4957.1000000000004</v>
      </c>
      <c r="F21" s="69">
        <f t="shared" si="0"/>
        <v>42571</v>
      </c>
      <c r="G21" s="68">
        <v>1644.12</v>
      </c>
      <c r="I21" s="69">
        <f t="shared" si="1"/>
        <v>42571</v>
      </c>
      <c r="J21" s="68">
        <v>2243.85</v>
      </c>
    </row>
    <row r="22" spans="2:10">
      <c r="C22" s="69">
        <v>42572</v>
      </c>
      <c r="D22" s="68">
        <v>4993.53</v>
      </c>
      <c r="F22" s="69">
        <f t="shared" si="0"/>
        <v>42572</v>
      </c>
      <c r="G22" s="68">
        <v>1630.39</v>
      </c>
      <c r="I22" s="69">
        <f t="shared" si="1"/>
        <v>42572</v>
      </c>
      <c r="J22" s="68">
        <v>2264.02</v>
      </c>
    </row>
    <row r="23" spans="2:10">
      <c r="C23" s="69">
        <v>42573</v>
      </c>
      <c r="D23" s="68">
        <v>4943.9399999999996</v>
      </c>
      <c r="F23" s="69">
        <f t="shared" si="0"/>
        <v>42573</v>
      </c>
      <c r="G23" s="68">
        <v>1601.29</v>
      </c>
      <c r="I23" s="69">
        <f t="shared" si="1"/>
        <v>42573</v>
      </c>
      <c r="J23" s="68">
        <v>2250</v>
      </c>
    </row>
    <row r="24" spans="2:10">
      <c r="C24" s="69">
        <v>42576</v>
      </c>
      <c r="D24" s="68">
        <v>4937</v>
      </c>
      <c r="F24" s="69">
        <f t="shared" si="0"/>
        <v>42576</v>
      </c>
      <c r="G24" s="68">
        <v>1616.23</v>
      </c>
      <c r="I24" s="69">
        <f t="shared" si="1"/>
        <v>42576</v>
      </c>
      <c r="J24" s="68">
        <v>2271.85</v>
      </c>
    </row>
    <row r="25" spans="2:10">
      <c r="C25" s="69">
        <v>42577</v>
      </c>
      <c r="D25" s="68">
        <v>4896</v>
      </c>
      <c r="F25" s="69">
        <f t="shared" si="0"/>
        <v>42577</v>
      </c>
      <c r="G25" s="68">
        <v>1607.77</v>
      </c>
      <c r="I25" s="69">
        <f t="shared" si="1"/>
        <v>42577</v>
      </c>
      <c r="J25" s="68">
        <v>2231.15</v>
      </c>
    </row>
    <row r="26" spans="2:10">
      <c r="C26" s="69">
        <v>42578</v>
      </c>
      <c r="D26" s="68">
        <v>4892.8</v>
      </c>
      <c r="F26" s="69">
        <f t="shared" si="0"/>
        <v>42578</v>
      </c>
      <c r="G26" s="68">
        <v>1593.8</v>
      </c>
      <c r="I26" s="69">
        <f t="shared" si="1"/>
        <v>42578</v>
      </c>
      <c r="J26" s="68">
        <v>2216.6</v>
      </c>
    </row>
    <row r="27" spans="2:10">
      <c r="C27" s="69">
        <v>42579</v>
      </c>
      <c r="D27" s="68">
        <v>4881.5</v>
      </c>
      <c r="F27" s="69">
        <f t="shared" si="0"/>
        <v>42579</v>
      </c>
      <c r="G27" s="68">
        <v>1601.87</v>
      </c>
      <c r="I27" s="69">
        <f t="shared" si="1"/>
        <v>42579</v>
      </c>
      <c r="J27" s="68">
        <v>2183.91</v>
      </c>
    </row>
    <row r="28" spans="2:10" ht="13.5" thickBot="1">
      <c r="C28" s="69">
        <v>42580</v>
      </c>
      <c r="D28" s="68">
        <v>4856.45</v>
      </c>
      <c r="F28" s="69">
        <f t="shared" si="0"/>
        <v>42580</v>
      </c>
      <c r="G28" s="68">
        <v>1607.16</v>
      </c>
      <c r="I28" s="69">
        <f t="shared" si="1"/>
        <v>42580</v>
      </c>
      <c r="J28" s="68">
        <v>2189.0700000000002</v>
      </c>
    </row>
    <row r="29" spans="2:10">
      <c r="B29" s="5"/>
      <c r="C29" s="67" t="s">
        <v>11</v>
      </c>
      <c r="D29" s="66">
        <f>ROUND(AVERAGE(D8:D28),2)</f>
        <v>4879.3599999999997</v>
      </c>
      <c r="F29" s="67" t="s">
        <v>11</v>
      </c>
      <c r="G29" s="66">
        <f>ROUND(AVERAGE(G8:G28),2)</f>
        <v>1643.68</v>
      </c>
      <c r="I29" s="67" t="s">
        <v>11</v>
      </c>
      <c r="J29" s="66">
        <f>ROUND(AVERAGE(J8:J28),2)</f>
        <v>2184.36</v>
      </c>
    </row>
    <row r="30" spans="2:10">
      <c r="B30" s="5"/>
      <c r="C30" s="65" t="s">
        <v>12</v>
      </c>
      <c r="D30" s="64">
        <f>MAX(D8:D28)</f>
        <v>4993.53</v>
      </c>
      <c r="F30" s="65" t="s">
        <v>12</v>
      </c>
      <c r="G30" s="64">
        <f>MAX(G8:G28)</f>
        <v>1681.7</v>
      </c>
      <c r="I30" s="65" t="s">
        <v>12</v>
      </c>
      <c r="J30" s="64">
        <f>MAX(J8:J28)</f>
        <v>2271.85</v>
      </c>
    </row>
    <row r="31" spans="2:10">
      <c r="B31" s="5"/>
      <c r="C31" s="63" t="s">
        <v>13</v>
      </c>
      <c r="D31" s="62">
        <f>MIN(D8:D28)</f>
        <v>4703.82</v>
      </c>
      <c r="F31" s="63" t="s">
        <v>13</v>
      </c>
      <c r="G31" s="62">
        <f>MIN(G8:G28)</f>
        <v>1593.8</v>
      </c>
      <c r="I31" s="63" t="s">
        <v>13</v>
      </c>
      <c r="J31" s="62">
        <f>MIN(J8:J28)</f>
        <v>2102.7199999999998</v>
      </c>
    </row>
    <row r="34" spans="2:2">
      <c r="B34" t="s">
        <v>36</v>
      </c>
    </row>
  </sheetData>
  <mergeCells count="3">
    <mergeCell ref="C4:D4"/>
    <mergeCell ref="F4:G4"/>
    <mergeCell ref="I4:J4"/>
  </mergeCells>
  <phoneticPr fontId="7" type="noConversion"/>
  <pageMargins left="0.75" right="0.75" top="1" bottom="1" header="0.5" footer="0.5"/>
  <pageSetup paperSize="9" orientation="portrait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dimension ref="B3:I25"/>
  <sheetViews>
    <sheetView workbookViewId="0"/>
  </sheetViews>
  <sheetFormatPr defaultRowHeight="12.75"/>
  <cols>
    <col min="1" max="1" width="9.140625" style="135"/>
    <col min="2" max="2" width="15.5703125" style="135" customWidth="1"/>
    <col min="3" max="10" width="12.7109375" style="135" customWidth="1"/>
    <col min="11" max="16384" width="9.140625" style="135"/>
  </cols>
  <sheetData>
    <row r="3" spans="2:9" ht="15.75">
      <c r="B3" s="174" t="s">
        <v>96</v>
      </c>
      <c r="C3" s="147"/>
      <c r="D3" s="173"/>
      <c r="G3" s="159"/>
      <c r="H3" s="159"/>
      <c r="I3" s="172"/>
    </row>
    <row r="4" spans="2:9">
      <c r="B4" s="171" t="s">
        <v>95</v>
      </c>
      <c r="C4" s="170"/>
      <c r="D4" s="169"/>
      <c r="G4" s="168"/>
      <c r="H4" s="167"/>
      <c r="I4" s="159"/>
    </row>
    <row r="5" spans="2:9">
      <c r="B5" s="166" t="s">
        <v>97</v>
      </c>
      <c r="C5" s="147"/>
      <c r="D5" s="165"/>
      <c r="G5" s="164"/>
      <c r="H5" s="159"/>
      <c r="I5" s="147"/>
    </row>
    <row r="6" spans="2:9">
      <c r="B6" s="147"/>
      <c r="C6" s="147"/>
      <c r="D6" s="147"/>
      <c r="E6" s="147"/>
      <c r="F6" s="147"/>
      <c r="G6" s="147"/>
      <c r="H6" s="147"/>
      <c r="I6" s="147"/>
    </row>
    <row r="7" spans="2:9">
      <c r="B7" s="158"/>
      <c r="C7" s="163" t="s">
        <v>94</v>
      </c>
      <c r="D7" s="163" t="s">
        <v>94</v>
      </c>
      <c r="E7" s="163" t="s">
        <v>94</v>
      </c>
    </row>
    <row r="8" spans="2:9">
      <c r="B8" s="161"/>
      <c r="C8" s="162" t="s">
        <v>57</v>
      </c>
      <c r="D8" s="162" t="s">
        <v>84</v>
      </c>
      <c r="E8" s="162" t="s">
        <v>82</v>
      </c>
    </row>
    <row r="9" spans="2:9">
      <c r="B9" s="161"/>
      <c r="C9" s="160" t="s">
        <v>81</v>
      </c>
      <c r="D9" s="160" t="s">
        <v>81</v>
      </c>
      <c r="E9" s="160" t="s">
        <v>81</v>
      </c>
    </row>
    <row r="10" spans="2:9">
      <c r="B10" s="158"/>
      <c r="C10" s="157"/>
      <c r="D10" s="157"/>
      <c r="E10" s="157"/>
    </row>
    <row r="11" spans="2:9">
      <c r="B11" s="156" t="s">
        <v>93</v>
      </c>
      <c r="C11" s="155">
        <f>ABR!D29</f>
        <v>4879.3599999999997</v>
      </c>
      <c r="D11" s="155">
        <f>ABR!G29</f>
        <v>1643.68</v>
      </c>
      <c r="E11" s="155">
        <f>ABR!J29</f>
        <v>2184.36</v>
      </c>
    </row>
    <row r="15" spans="2:9">
      <c r="B15" s="153" t="s">
        <v>50</v>
      </c>
      <c r="C15" s="154"/>
    </row>
    <row r="16" spans="2:9">
      <c r="B16" s="153" t="s">
        <v>48</v>
      </c>
      <c r="C16" s="152"/>
    </row>
    <row r="17" spans="2:9">
      <c r="B17" s="151" t="s">
        <v>10</v>
      </c>
      <c r="C17" s="149">
        <f>'Averages Inc. Euro Eq'!F66</f>
        <v>1.3159000000000001</v>
      </c>
    </row>
    <row r="18" spans="2:9">
      <c r="B18" s="151" t="s">
        <v>45</v>
      </c>
      <c r="C18" s="150">
        <f>'Averages Inc. Euro Eq'!F67</f>
        <v>104.12</v>
      </c>
    </row>
    <row r="19" spans="2:9">
      <c r="B19" s="151" t="s">
        <v>43</v>
      </c>
      <c r="C19" s="149">
        <f>'Averages Inc. Euro Eq'!F68</f>
        <v>1.1066</v>
      </c>
    </row>
    <row r="21" spans="2:9">
      <c r="B21" s="148" t="s">
        <v>42</v>
      </c>
    </row>
    <row r="24" spans="2:9">
      <c r="B24" s="146" t="s">
        <v>14</v>
      </c>
      <c r="C24" s="145"/>
      <c r="D24" s="144"/>
      <c r="E24" s="143"/>
      <c r="F24" s="142"/>
      <c r="G24" s="141"/>
      <c r="H24" s="140"/>
      <c r="I24" s="139"/>
    </row>
    <row r="25" spans="2:9">
      <c r="B25" s="138" t="s">
        <v>98</v>
      </c>
      <c r="C25" s="137"/>
      <c r="D25" s="137"/>
      <c r="E25" s="137"/>
      <c r="F25" s="137"/>
      <c r="G25" s="137"/>
      <c r="H25" s="137"/>
      <c r="I25" s="136"/>
    </row>
  </sheetData>
  <phoneticPr fontId="7" type="noConversion"/>
  <pageMargins left="0.75" right="0.75" top="1" bottom="1" header="0.5" footer="0.5"/>
  <pageSetup paperSize="9" orientation="portrait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dimension ref="B5:M71"/>
  <sheetViews>
    <sheetView tabSelected="1" workbookViewId="0">
      <selection activeCell="H17" activeCellId="1" sqref="I15 C17:H17"/>
    </sheetView>
  </sheetViews>
  <sheetFormatPr defaultRowHeight="12.75"/>
  <cols>
    <col min="2" max="2" width="27.28515625" customWidth="1"/>
    <col min="3" max="17" width="16.28515625" customWidth="1"/>
  </cols>
  <sheetData>
    <row r="5" spans="2:13" ht="15.75">
      <c r="B5" s="134"/>
      <c r="C5" s="2"/>
      <c r="D5" s="133"/>
      <c r="F5" s="132" t="s">
        <v>92</v>
      </c>
      <c r="G5" s="128"/>
      <c r="H5" s="128"/>
      <c r="I5" s="131"/>
    </row>
    <row r="6" spans="2:13">
      <c r="B6" s="130"/>
      <c r="C6" s="130"/>
      <c r="D6" s="76"/>
      <c r="F6" s="129" t="s">
        <v>91</v>
      </c>
      <c r="G6" s="128"/>
      <c r="H6" s="127"/>
      <c r="I6" s="119"/>
    </row>
    <row r="7" spans="2:13">
      <c r="B7" s="2"/>
      <c r="C7" s="2"/>
      <c r="D7" s="126"/>
      <c r="F7" s="106" t="s">
        <v>97</v>
      </c>
      <c r="G7" s="125"/>
      <c r="H7" s="119"/>
      <c r="I7" s="2"/>
    </row>
    <row r="8" spans="2:13" ht="13.5" thickBot="1"/>
    <row r="9" spans="2:13">
      <c r="B9" s="124"/>
      <c r="C9" s="123" t="s">
        <v>90</v>
      </c>
      <c r="D9" s="122" t="s">
        <v>84</v>
      </c>
      <c r="E9" s="122" t="s">
        <v>57</v>
      </c>
      <c r="F9" s="122" t="s">
        <v>56</v>
      </c>
      <c r="G9" s="122" t="s">
        <v>55</v>
      </c>
      <c r="H9" s="122" t="s">
        <v>54</v>
      </c>
      <c r="I9" s="122" t="s">
        <v>89</v>
      </c>
      <c r="J9" s="122" t="s">
        <v>88</v>
      </c>
      <c r="K9" s="122" t="s">
        <v>87</v>
      </c>
      <c r="L9" s="122" t="s">
        <v>86</v>
      </c>
      <c r="M9" s="121" t="s">
        <v>85</v>
      </c>
    </row>
    <row r="10" spans="2:13">
      <c r="B10" s="118"/>
      <c r="C10" s="120" t="s">
        <v>84</v>
      </c>
      <c r="D10" s="119" t="s">
        <v>83</v>
      </c>
      <c r="E10" s="119"/>
      <c r="F10" s="119"/>
      <c r="G10" s="119"/>
      <c r="H10" s="119"/>
      <c r="I10" s="119"/>
      <c r="J10" s="119"/>
      <c r="K10" s="119"/>
      <c r="L10" s="119"/>
      <c r="M10" s="3"/>
    </row>
    <row r="11" spans="2:13">
      <c r="B11" s="118"/>
      <c r="C11" s="117" t="s">
        <v>81</v>
      </c>
      <c r="D11" s="117" t="s">
        <v>81</v>
      </c>
      <c r="E11" s="117" t="s">
        <v>81</v>
      </c>
      <c r="F11" s="117" t="s">
        <v>81</v>
      </c>
      <c r="G11" s="117" t="s">
        <v>81</v>
      </c>
      <c r="H11" s="117" t="s">
        <v>81</v>
      </c>
      <c r="I11" s="117" t="s">
        <v>81</v>
      </c>
      <c r="J11" s="117" t="s">
        <v>81</v>
      </c>
      <c r="K11" s="117" t="s">
        <v>81</v>
      </c>
      <c r="L11" s="117" t="s">
        <v>81</v>
      </c>
      <c r="M11" s="116" t="s">
        <v>81</v>
      </c>
    </row>
    <row r="12" spans="2:13">
      <c r="B12" s="99"/>
      <c r="C12" s="115"/>
      <c r="D12" s="115"/>
      <c r="E12" s="115"/>
      <c r="F12" s="115"/>
      <c r="G12" s="115"/>
      <c r="H12" s="115"/>
      <c r="I12" s="115"/>
      <c r="J12" s="115"/>
      <c r="K12" s="115"/>
      <c r="L12" s="115"/>
      <c r="M12" s="3"/>
    </row>
    <row r="13" spans="2:13">
      <c r="B13" s="114" t="s">
        <v>80</v>
      </c>
      <c r="C13" s="113">
        <v>1629.1</v>
      </c>
      <c r="D13" s="113">
        <v>1524.76</v>
      </c>
      <c r="E13" s="113">
        <v>4854.93</v>
      </c>
      <c r="F13" s="113">
        <v>1833.83</v>
      </c>
      <c r="G13" s="113">
        <v>10245.950000000001</v>
      </c>
      <c r="H13" s="113">
        <v>17821.669999999998</v>
      </c>
      <c r="I13" s="113">
        <v>2184.02</v>
      </c>
      <c r="J13" s="113">
        <v>1706.93</v>
      </c>
      <c r="K13" s="113">
        <v>300</v>
      </c>
      <c r="L13" s="113">
        <v>24935</v>
      </c>
      <c r="M13" s="112">
        <v>15035.71</v>
      </c>
    </row>
    <row r="14" spans="2:13">
      <c r="B14" s="99" t="s">
        <v>79</v>
      </c>
      <c r="C14" s="115"/>
      <c r="D14" s="115"/>
      <c r="E14" s="115"/>
      <c r="F14" s="115"/>
      <c r="G14" s="115"/>
      <c r="H14" s="115"/>
      <c r="I14" s="115"/>
      <c r="J14" s="115"/>
      <c r="K14" s="115"/>
      <c r="L14" s="115"/>
      <c r="M14" s="3"/>
    </row>
    <row r="15" spans="2:13">
      <c r="B15" s="114" t="s">
        <v>78</v>
      </c>
      <c r="C15" s="113">
        <v>1629.83</v>
      </c>
      <c r="D15" s="113">
        <v>1533.9</v>
      </c>
      <c r="E15" s="113">
        <v>4855.79</v>
      </c>
      <c r="F15" s="113">
        <v>1834.88</v>
      </c>
      <c r="G15" s="113">
        <v>10251.9</v>
      </c>
      <c r="H15" s="113">
        <v>17833.099999999999</v>
      </c>
      <c r="I15" s="191">
        <v>2184.83</v>
      </c>
      <c r="J15" s="113">
        <v>1710</v>
      </c>
      <c r="K15" s="113">
        <v>325</v>
      </c>
      <c r="L15" s="113">
        <v>25244.05</v>
      </c>
      <c r="M15" s="112">
        <v>15535.71</v>
      </c>
    </row>
    <row r="16" spans="2:13">
      <c r="B16" s="99"/>
      <c r="C16" s="115"/>
      <c r="D16" s="115"/>
      <c r="E16" s="115"/>
      <c r="F16" s="115"/>
      <c r="G16" s="115"/>
      <c r="H16" s="115"/>
      <c r="I16" s="115"/>
      <c r="J16" s="115"/>
      <c r="K16" s="115"/>
      <c r="L16" s="115"/>
      <c r="M16" s="3"/>
    </row>
    <row r="17" spans="2:13">
      <c r="B17" s="114" t="s">
        <v>77</v>
      </c>
      <c r="C17" s="191">
        <v>1629.46</v>
      </c>
      <c r="D17" s="191">
        <v>1529.33</v>
      </c>
      <c r="E17" s="191">
        <v>4855.3599999999997</v>
      </c>
      <c r="F17" s="191">
        <v>1834.36</v>
      </c>
      <c r="G17" s="191">
        <v>10248.93</v>
      </c>
      <c r="H17" s="191">
        <v>17827.38</v>
      </c>
      <c r="I17" s="113">
        <v>2184.4299999999998</v>
      </c>
      <c r="J17" s="113">
        <v>1708.46</v>
      </c>
      <c r="K17" s="113">
        <v>312.5</v>
      </c>
      <c r="L17" s="113">
        <v>25089.52</v>
      </c>
      <c r="M17" s="112">
        <v>15285.71</v>
      </c>
    </row>
    <row r="18" spans="2:13">
      <c r="B18" s="99"/>
      <c r="C18" s="115"/>
      <c r="D18" s="115"/>
      <c r="E18" s="115"/>
      <c r="F18" s="115"/>
      <c r="G18" s="115"/>
      <c r="H18" s="115"/>
      <c r="I18" s="115"/>
      <c r="J18" s="115"/>
      <c r="K18" s="115"/>
      <c r="L18" s="115"/>
      <c r="M18" s="3"/>
    </row>
    <row r="19" spans="2:13">
      <c r="B19" s="114" t="s">
        <v>99</v>
      </c>
      <c r="C19" s="113">
        <v>1640.33</v>
      </c>
      <c r="D19" s="113">
        <v>1549.52</v>
      </c>
      <c r="E19" s="113">
        <v>4870.26</v>
      </c>
      <c r="F19" s="113">
        <v>1842.38</v>
      </c>
      <c r="G19" s="113">
        <v>10284.290000000001</v>
      </c>
      <c r="H19" s="113">
        <v>17777.86</v>
      </c>
      <c r="I19" s="113">
        <v>2187.31</v>
      </c>
      <c r="J19" s="113">
        <v>1723.1</v>
      </c>
      <c r="K19" s="113">
        <v>300</v>
      </c>
      <c r="L19" s="113">
        <v>24864.29</v>
      </c>
      <c r="M19" s="112">
        <v>15035.71</v>
      </c>
    </row>
    <row r="20" spans="2:13">
      <c r="B20" s="99"/>
      <c r="C20" s="115"/>
      <c r="D20" s="115"/>
      <c r="E20" s="115"/>
      <c r="F20" s="115"/>
      <c r="G20" s="115"/>
      <c r="H20" s="115"/>
      <c r="I20" s="115"/>
      <c r="J20" s="115"/>
      <c r="K20" s="115"/>
      <c r="L20" s="115"/>
      <c r="M20" s="3"/>
    </row>
    <row r="21" spans="2:13">
      <c r="B21" s="114" t="s">
        <v>76</v>
      </c>
      <c r="C21" s="113">
        <v>1640.98</v>
      </c>
      <c r="D21" s="113">
        <v>1559.05</v>
      </c>
      <c r="E21" s="113">
        <v>4871.95</v>
      </c>
      <c r="F21" s="113">
        <v>1843.98</v>
      </c>
      <c r="G21" s="113">
        <v>10295.48</v>
      </c>
      <c r="H21" s="113">
        <v>17808.810000000001</v>
      </c>
      <c r="I21" s="113">
        <v>2188.62</v>
      </c>
      <c r="J21" s="113">
        <v>1729.52</v>
      </c>
      <c r="K21" s="113">
        <v>325</v>
      </c>
      <c r="L21" s="113">
        <v>25333.33</v>
      </c>
      <c r="M21" s="112">
        <v>15535.71</v>
      </c>
    </row>
    <row r="22" spans="2:13">
      <c r="B22" s="99"/>
      <c r="C22" s="115"/>
      <c r="D22" s="115"/>
      <c r="E22" s="115"/>
      <c r="F22" s="115"/>
      <c r="G22" s="115"/>
      <c r="H22" s="115"/>
      <c r="I22" s="115"/>
      <c r="J22" s="115"/>
      <c r="K22" s="115"/>
      <c r="L22" s="115"/>
      <c r="M22" s="3"/>
    </row>
    <row r="23" spans="2:13">
      <c r="B23" s="114" t="s">
        <v>75</v>
      </c>
      <c r="C23" s="113">
        <v>1640.65</v>
      </c>
      <c r="D23" s="113">
        <v>1554.29</v>
      </c>
      <c r="E23" s="113">
        <v>4871.1099999999997</v>
      </c>
      <c r="F23" s="113">
        <v>1843.18</v>
      </c>
      <c r="G23" s="113">
        <v>10289.879999999999</v>
      </c>
      <c r="H23" s="113">
        <v>17793.330000000002</v>
      </c>
      <c r="I23" s="113">
        <v>2187.96</v>
      </c>
      <c r="J23" s="113">
        <v>1726.31</v>
      </c>
      <c r="K23" s="113">
        <v>312.5</v>
      </c>
      <c r="L23" s="113">
        <v>25098.81</v>
      </c>
      <c r="M23" s="112">
        <v>15285.71</v>
      </c>
    </row>
    <row r="24" spans="2:13">
      <c r="B24" s="99"/>
      <c r="C24" s="115"/>
      <c r="D24" s="115"/>
      <c r="E24" s="115"/>
      <c r="F24" s="115"/>
      <c r="G24" s="115"/>
      <c r="H24" s="115"/>
      <c r="I24" s="115"/>
      <c r="J24" s="115"/>
      <c r="K24" s="115"/>
      <c r="L24" s="115"/>
      <c r="M24" s="3"/>
    </row>
    <row r="25" spans="2:13">
      <c r="B25" s="114" t="s">
        <v>74</v>
      </c>
      <c r="C25" s="113">
        <v>1675.67</v>
      </c>
      <c r="D25" s="113">
        <v>1599.52</v>
      </c>
      <c r="E25" s="113">
        <v>4903.57</v>
      </c>
      <c r="F25" s="113">
        <v>1857.38</v>
      </c>
      <c r="G25" s="113">
        <v>10398.57</v>
      </c>
      <c r="H25" s="113"/>
      <c r="I25" s="113">
        <v>2179.86</v>
      </c>
      <c r="J25" s="113">
        <v>1819.29</v>
      </c>
      <c r="K25" s="113"/>
      <c r="L25" s="113"/>
      <c r="M25" s="112"/>
    </row>
    <row r="26" spans="2:13">
      <c r="B26" s="99"/>
      <c r="C26" s="115"/>
      <c r="D26" s="115"/>
      <c r="E26" s="115"/>
      <c r="F26" s="115"/>
      <c r="G26" s="115"/>
      <c r="H26" s="115"/>
      <c r="I26" s="115"/>
      <c r="J26" s="115"/>
      <c r="K26" s="115"/>
      <c r="L26" s="115"/>
      <c r="M26" s="3"/>
    </row>
    <row r="27" spans="2:13">
      <c r="B27" s="114" t="s">
        <v>73</v>
      </c>
      <c r="C27" s="113">
        <v>1680.67</v>
      </c>
      <c r="D27" s="113">
        <v>1609.52</v>
      </c>
      <c r="E27" s="113">
        <v>4913.57</v>
      </c>
      <c r="F27" s="113">
        <v>1862.38</v>
      </c>
      <c r="G27" s="113">
        <v>10498.57</v>
      </c>
      <c r="H27" s="113"/>
      <c r="I27" s="113">
        <v>2184.86</v>
      </c>
      <c r="J27" s="113">
        <v>1829.29</v>
      </c>
      <c r="K27" s="113"/>
      <c r="L27" s="113"/>
      <c r="M27" s="112"/>
    </row>
    <row r="28" spans="2:13">
      <c r="B28" s="99"/>
      <c r="C28" s="115"/>
      <c r="D28" s="115"/>
      <c r="E28" s="115"/>
      <c r="F28" s="115"/>
      <c r="G28" s="115"/>
      <c r="H28" s="115"/>
      <c r="I28" s="115"/>
      <c r="J28" s="115"/>
      <c r="K28" s="115"/>
      <c r="L28" s="115"/>
      <c r="M28" s="3"/>
    </row>
    <row r="29" spans="2:13">
      <c r="B29" s="114" t="s">
        <v>72</v>
      </c>
      <c r="C29" s="113">
        <v>1678.17</v>
      </c>
      <c r="D29" s="113">
        <v>1604.52</v>
      </c>
      <c r="E29" s="113">
        <v>4908.57</v>
      </c>
      <c r="F29" s="113">
        <v>1859.88</v>
      </c>
      <c r="G29" s="113">
        <v>10448.57</v>
      </c>
      <c r="H29" s="113"/>
      <c r="I29" s="113">
        <v>2182.36</v>
      </c>
      <c r="J29" s="113">
        <v>1824.29</v>
      </c>
      <c r="K29" s="113"/>
      <c r="L29" s="113"/>
      <c r="M29" s="112"/>
    </row>
    <row r="30" spans="2:13">
      <c r="B30" s="99"/>
      <c r="C30" s="115"/>
      <c r="D30" s="115"/>
      <c r="E30" s="115"/>
      <c r="F30" s="115"/>
      <c r="G30" s="115"/>
      <c r="H30" s="115"/>
      <c r="I30" s="115"/>
      <c r="J30" s="115"/>
      <c r="K30" s="115"/>
      <c r="L30" s="115"/>
      <c r="M30" s="3"/>
    </row>
    <row r="31" spans="2:13">
      <c r="B31" s="114" t="s">
        <v>100</v>
      </c>
      <c r="C31" s="113">
        <v>1716.43</v>
      </c>
      <c r="D31" s="113"/>
      <c r="E31" s="113">
        <v>4928.57</v>
      </c>
      <c r="F31" s="113">
        <v>1868.48</v>
      </c>
      <c r="G31" s="113">
        <v>10506.67</v>
      </c>
      <c r="H31" s="113"/>
      <c r="I31" s="113">
        <v>2147.38</v>
      </c>
      <c r="J31" s="113"/>
      <c r="K31" s="113"/>
      <c r="L31" s="113"/>
      <c r="M31" s="112"/>
    </row>
    <row r="32" spans="2:13">
      <c r="B32" s="99"/>
      <c r="C32" s="115"/>
      <c r="D32" s="115"/>
      <c r="E32" s="115"/>
      <c r="F32" s="115"/>
      <c r="G32" s="115"/>
      <c r="H32" s="115"/>
      <c r="I32" s="115"/>
      <c r="J32" s="115"/>
      <c r="K32" s="115"/>
      <c r="L32" s="115"/>
      <c r="M32" s="3"/>
    </row>
    <row r="33" spans="2:13">
      <c r="B33" s="114" t="s">
        <v>71</v>
      </c>
      <c r="C33" s="113">
        <v>1721.43</v>
      </c>
      <c r="D33" s="113"/>
      <c r="E33" s="113">
        <v>4938.57</v>
      </c>
      <c r="F33" s="113">
        <v>1873.48</v>
      </c>
      <c r="G33" s="113">
        <v>10606.67</v>
      </c>
      <c r="H33" s="113"/>
      <c r="I33" s="113">
        <v>2152.38</v>
      </c>
      <c r="J33" s="113"/>
      <c r="K33" s="113"/>
      <c r="L33" s="113"/>
      <c r="M33" s="112"/>
    </row>
    <row r="34" spans="2:13">
      <c r="B34" s="99"/>
      <c r="C34" s="115"/>
      <c r="D34" s="115"/>
      <c r="E34" s="115"/>
      <c r="F34" s="115"/>
      <c r="G34" s="115"/>
      <c r="H34" s="115"/>
      <c r="I34" s="115"/>
      <c r="J34" s="115"/>
      <c r="K34" s="115"/>
      <c r="L34" s="115"/>
      <c r="M34" s="3"/>
    </row>
    <row r="35" spans="2:13">
      <c r="B35" s="114" t="s">
        <v>70</v>
      </c>
      <c r="C35" s="113">
        <v>1718.93</v>
      </c>
      <c r="D35" s="113"/>
      <c r="E35" s="113">
        <v>4933.57</v>
      </c>
      <c r="F35" s="113">
        <v>1870.98</v>
      </c>
      <c r="G35" s="113">
        <v>10556.67</v>
      </c>
      <c r="H35" s="113"/>
      <c r="I35" s="113">
        <v>2149.88</v>
      </c>
      <c r="J35" s="113"/>
      <c r="K35" s="113"/>
      <c r="L35" s="113"/>
      <c r="M35" s="112"/>
    </row>
    <row r="36" spans="2:13">
      <c r="B36" s="99"/>
      <c r="C36" s="115"/>
      <c r="D36" s="115"/>
      <c r="E36" s="115"/>
      <c r="F36" s="115"/>
      <c r="G36" s="115"/>
      <c r="H36" s="115"/>
      <c r="I36" s="115"/>
      <c r="J36" s="115"/>
      <c r="K36" s="115"/>
      <c r="L36" s="115"/>
      <c r="M36" s="3"/>
    </row>
    <row r="37" spans="2:13">
      <c r="B37" s="114" t="s">
        <v>69</v>
      </c>
      <c r="C37" s="113">
        <v>1763.48</v>
      </c>
      <c r="D37" s="113"/>
      <c r="E37" s="113">
        <v>4954.5200000000004</v>
      </c>
      <c r="F37" s="113">
        <v>1878.19</v>
      </c>
      <c r="G37" s="113">
        <v>10594.76</v>
      </c>
      <c r="H37" s="113"/>
      <c r="I37" s="113">
        <v>2115.52</v>
      </c>
      <c r="J37" s="113"/>
      <c r="K37" s="113"/>
      <c r="L37" s="113"/>
      <c r="M37" s="112"/>
    </row>
    <row r="38" spans="2:13">
      <c r="B38" s="99"/>
      <c r="C38" s="115"/>
      <c r="D38" s="115"/>
      <c r="E38" s="115"/>
      <c r="F38" s="115"/>
      <c r="G38" s="115"/>
      <c r="H38" s="115"/>
      <c r="I38" s="115"/>
      <c r="J38" s="115"/>
      <c r="K38" s="115"/>
      <c r="L38" s="115"/>
      <c r="M38" s="3"/>
    </row>
    <row r="39" spans="2:13">
      <c r="B39" s="114" t="s">
        <v>68</v>
      </c>
      <c r="C39" s="113">
        <v>1768.48</v>
      </c>
      <c r="D39" s="113"/>
      <c r="E39" s="113">
        <v>4964.5200000000004</v>
      </c>
      <c r="F39" s="113">
        <v>1883.19</v>
      </c>
      <c r="G39" s="113">
        <v>10694.76</v>
      </c>
      <c r="H39" s="113"/>
      <c r="I39" s="113">
        <v>2120.52</v>
      </c>
      <c r="J39" s="113"/>
      <c r="K39" s="113"/>
      <c r="L39" s="113"/>
      <c r="M39" s="112"/>
    </row>
    <row r="40" spans="2:13">
      <c r="B40" s="99"/>
      <c r="C40" s="115"/>
      <c r="D40" s="115"/>
      <c r="E40" s="115"/>
      <c r="F40" s="115"/>
      <c r="G40" s="115"/>
      <c r="H40" s="115"/>
      <c r="I40" s="115"/>
      <c r="J40" s="115"/>
      <c r="K40" s="115"/>
      <c r="L40" s="115"/>
      <c r="M40" s="3"/>
    </row>
    <row r="41" spans="2:13">
      <c r="B41" s="114" t="s">
        <v>67</v>
      </c>
      <c r="C41" s="113">
        <v>1765.98</v>
      </c>
      <c r="D41" s="113"/>
      <c r="E41" s="113">
        <v>4959.5200000000004</v>
      </c>
      <c r="F41" s="113">
        <v>1880.69</v>
      </c>
      <c r="G41" s="113">
        <v>10644.76</v>
      </c>
      <c r="H41" s="113"/>
      <c r="I41" s="113">
        <v>2118.02</v>
      </c>
      <c r="J41" s="113"/>
      <c r="K41" s="113"/>
      <c r="L41" s="113"/>
      <c r="M41" s="112"/>
    </row>
    <row r="42" spans="2:13">
      <c r="B42" s="99"/>
      <c r="C42" s="115"/>
      <c r="D42" s="115"/>
      <c r="E42" s="115"/>
      <c r="F42" s="115"/>
      <c r="G42" s="115"/>
      <c r="H42" s="115"/>
      <c r="I42" s="115"/>
      <c r="J42" s="115"/>
      <c r="K42" s="115"/>
      <c r="L42" s="115"/>
      <c r="M42" s="3"/>
    </row>
    <row r="43" spans="2:13">
      <c r="B43" s="114" t="s">
        <v>66</v>
      </c>
      <c r="C43" s="113"/>
      <c r="D43" s="113"/>
      <c r="E43" s="113"/>
      <c r="F43" s="113"/>
      <c r="G43" s="113"/>
      <c r="H43" s="113">
        <v>17614.52</v>
      </c>
      <c r="I43" s="113"/>
      <c r="J43" s="113"/>
      <c r="K43" s="113">
        <v>310</v>
      </c>
      <c r="L43" s="113">
        <v>24996.57</v>
      </c>
      <c r="M43" s="112">
        <v>15370.33</v>
      </c>
    </row>
    <row r="44" spans="2:13">
      <c r="B44" s="99"/>
      <c r="C44" s="115"/>
      <c r="D44" s="115"/>
      <c r="E44" s="115"/>
      <c r="F44" s="115"/>
      <c r="G44" s="115"/>
      <c r="H44" s="115"/>
      <c r="I44" s="115"/>
      <c r="J44" s="115"/>
      <c r="K44" s="115"/>
      <c r="L44" s="115"/>
      <c r="M44" s="3"/>
    </row>
    <row r="45" spans="2:13">
      <c r="B45" s="114" t="s">
        <v>65</v>
      </c>
      <c r="C45" s="113"/>
      <c r="D45" s="113"/>
      <c r="E45" s="113"/>
      <c r="F45" s="113"/>
      <c r="G45" s="113"/>
      <c r="H45" s="113">
        <v>17664.52</v>
      </c>
      <c r="I45" s="113"/>
      <c r="J45" s="113"/>
      <c r="K45" s="113">
        <v>320</v>
      </c>
      <c r="L45" s="113">
        <v>25996.57</v>
      </c>
      <c r="M45" s="112">
        <v>16370.33</v>
      </c>
    </row>
    <row r="46" spans="2:13">
      <c r="B46" s="99"/>
      <c r="C46" s="115"/>
      <c r="D46" s="115"/>
      <c r="E46" s="115"/>
      <c r="F46" s="115"/>
      <c r="G46" s="115"/>
      <c r="H46" s="115"/>
      <c r="I46" s="115"/>
      <c r="J46" s="115"/>
      <c r="K46" s="115"/>
      <c r="L46" s="115"/>
      <c r="M46" s="3"/>
    </row>
    <row r="47" spans="2:13">
      <c r="B47" s="111" t="s">
        <v>64</v>
      </c>
      <c r="C47" s="110"/>
      <c r="D47" s="110"/>
      <c r="E47" s="110"/>
      <c r="F47" s="110"/>
      <c r="G47" s="110"/>
      <c r="H47" s="110">
        <v>17639.52</v>
      </c>
      <c r="I47" s="110"/>
      <c r="J47" s="110"/>
      <c r="K47" s="110">
        <v>315</v>
      </c>
      <c r="L47" s="110">
        <v>25496.57</v>
      </c>
      <c r="M47" s="109">
        <v>15870.33</v>
      </c>
    </row>
    <row r="49" spans="2:5">
      <c r="B49" s="108" t="s">
        <v>63</v>
      </c>
    </row>
    <row r="50" spans="2:5">
      <c r="B50" s="107" t="s">
        <v>97</v>
      </c>
    </row>
    <row r="52" spans="2:5">
      <c r="B52" s="105" t="s">
        <v>62</v>
      </c>
      <c r="C52" s="104" t="s">
        <v>61</v>
      </c>
    </row>
    <row r="53" spans="2:5">
      <c r="B53" s="103"/>
      <c r="C53" s="102" t="s">
        <v>60</v>
      </c>
    </row>
    <row r="54" spans="2:5">
      <c r="B54" s="100" t="s">
        <v>59</v>
      </c>
      <c r="C54" s="101">
        <v>1472.76</v>
      </c>
    </row>
    <row r="55" spans="2:5">
      <c r="B55" s="100" t="s">
        <v>58</v>
      </c>
      <c r="C55" s="101">
        <v>1386.13</v>
      </c>
    </row>
    <row r="56" spans="2:5">
      <c r="B56" s="100" t="s">
        <v>57</v>
      </c>
      <c r="C56" s="101">
        <v>4388.09</v>
      </c>
    </row>
    <row r="57" spans="2:5">
      <c r="B57" s="100" t="s">
        <v>56</v>
      </c>
      <c r="C57" s="101">
        <v>1658.11</v>
      </c>
    </row>
    <row r="58" spans="2:5">
      <c r="B58" s="100" t="s">
        <v>55</v>
      </c>
      <c r="C58" s="101">
        <v>9264.77</v>
      </c>
    </row>
    <row r="59" spans="2:5">
      <c r="B59" s="100" t="s">
        <v>54</v>
      </c>
      <c r="C59" s="101">
        <v>16115.06</v>
      </c>
    </row>
    <row r="60" spans="2:5">
      <c r="B60" s="100" t="s">
        <v>53</v>
      </c>
      <c r="C60" s="101">
        <v>1974.49</v>
      </c>
    </row>
    <row r="61" spans="2:5">
      <c r="B61" s="98" t="s">
        <v>52</v>
      </c>
      <c r="C61" s="97">
        <v>1545.3</v>
      </c>
    </row>
    <row r="63" spans="2:5">
      <c r="B63" s="89" t="s">
        <v>51</v>
      </c>
    </row>
    <row r="64" spans="2:5">
      <c r="E64" s="96" t="s">
        <v>50</v>
      </c>
    </row>
    <row r="65" spans="2:9">
      <c r="B65" s="93" t="s">
        <v>49</v>
      </c>
      <c r="D65" s="92">
        <v>3689.93</v>
      </c>
      <c r="E65" s="96" t="s">
        <v>48</v>
      </c>
    </row>
    <row r="66" spans="2:9">
      <c r="B66" s="93" t="s">
        <v>47</v>
      </c>
      <c r="D66" s="92">
        <v>3697.64</v>
      </c>
      <c r="E66" s="95" t="s">
        <v>10</v>
      </c>
      <c r="F66" s="90">
        <v>1.3159000000000001</v>
      </c>
    </row>
    <row r="67" spans="2:9">
      <c r="B67" s="93" t="s">
        <v>46</v>
      </c>
      <c r="D67" s="92">
        <v>1394.33</v>
      </c>
      <c r="E67" s="95" t="s">
        <v>45</v>
      </c>
      <c r="F67" s="94">
        <v>104.12</v>
      </c>
    </row>
    <row r="68" spans="2:9">
      <c r="B68" s="93" t="s">
        <v>44</v>
      </c>
      <c r="D68" s="92">
        <v>1399.52</v>
      </c>
      <c r="E68" s="91" t="s">
        <v>43</v>
      </c>
      <c r="F68" s="90">
        <v>1.1066</v>
      </c>
    </row>
    <row r="69" spans="2:9">
      <c r="H69" s="88" t="s">
        <v>42</v>
      </c>
    </row>
    <row r="70" spans="2:9">
      <c r="B70" s="87" t="s">
        <v>14</v>
      </c>
      <c r="C70" s="86"/>
      <c r="D70" s="85"/>
      <c r="E70" s="84"/>
      <c r="F70" s="83"/>
      <c r="G70" s="82"/>
      <c r="H70" s="81"/>
      <c r="I70" s="80"/>
    </row>
    <row r="71" spans="2:9">
      <c r="B71" s="79" t="s">
        <v>98</v>
      </c>
      <c r="C71" s="78"/>
      <c r="D71" s="78"/>
      <c r="E71" s="78"/>
      <c r="F71" s="78"/>
      <c r="G71" s="78"/>
      <c r="H71" s="78"/>
      <c r="I71" s="77"/>
    </row>
  </sheetData>
  <phoneticPr fontId="7" type="noConversion"/>
  <pageMargins left="0.75" right="0.75" top="1" bottom="1" header="0.5" footer="0.5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3:S35"/>
  <sheetViews>
    <sheetView workbookViewId="0">
      <pane ySplit="8" topLeftCell="A9" activePane="bottomLeft" state="frozen"/>
      <selection activeCell="C46" sqref="C46"/>
      <selection pane="bottomLeft"/>
    </sheetView>
  </sheetViews>
  <sheetFormatPr defaultRowHeight="12.75"/>
  <cols>
    <col min="2" max="2" width="9.7109375" bestFit="1" customWidth="1"/>
    <col min="3" max="3" width="12.42578125" style="4" bestFit="1" customWidth="1"/>
    <col min="4" max="4" width="12" style="4" bestFit="1" customWidth="1"/>
    <col min="5" max="5" width="9.42578125" bestFit="1" customWidth="1"/>
    <col min="6" max="7" width="10.7109375" style="4" customWidth="1"/>
    <col min="8" max="8" width="10.7109375" customWidth="1"/>
    <col min="9" max="10" width="10.7109375" style="4" customWidth="1"/>
    <col min="11" max="11" width="10.7109375" customWidth="1"/>
    <col min="12" max="12" width="12.5703125" style="4" bestFit="1" customWidth="1"/>
    <col min="13" max="13" width="10" style="4" bestFit="1" customWidth="1"/>
    <col min="14" max="14" width="14.140625" bestFit="1" customWidth="1"/>
    <col min="15" max="15" width="12.5703125" style="4" bestFit="1" customWidth="1"/>
    <col min="16" max="16" width="10.5703125" bestFit="1" customWidth="1"/>
    <col min="17" max="17" width="11.28515625" bestFit="1" customWidth="1"/>
    <col min="18" max="18" width="14.140625" bestFit="1" customWidth="1"/>
    <col min="19" max="19" width="10.5703125" bestFit="1" customWidth="1"/>
  </cols>
  <sheetData>
    <row r="3" spans="1:19" ht="15.75">
      <c r="B3" s="6" t="s">
        <v>19</v>
      </c>
    </row>
    <row r="4" spans="1:19">
      <c r="B4" s="61" t="s">
        <v>32</v>
      </c>
    </row>
    <row r="6" spans="1:19" ht="13.5" thickBot="1">
      <c r="B6" s="1">
        <v>42552</v>
      </c>
    </row>
    <row r="7" spans="1:19" ht="13.5" thickBot="1">
      <c r="B7" s="60"/>
      <c r="C7" s="183" t="s">
        <v>0</v>
      </c>
      <c r="D7" s="184"/>
      <c r="E7" s="185"/>
      <c r="F7" s="183" t="s">
        <v>2</v>
      </c>
      <c r="G7" s="184"/>
      <c r="H7" s="185"/>
      <c r="I7" s="186" t="s">
        <v>25</v>
      </c>
      <c r="J7" s="187"/>
      <c r="K7" s="188"/>
      <c r="L7" s="176" t="s">
        <v>4</v>
      </c>
      <c r="M7" s="178" t="s">
        <v>21</v>
      </c>
      <c r="N7" s="179"/>
      <c r="O7" s="180"/>
      <c r="P7" s="181" t="s">
        <v>5</v>
      </c>
      <c r="Q7" s="182"/>
      <c r="R7" s="11" t="s">
        <v>18</v>
      </c>
      <c r="S7" s="176" t="s">
        <v>20</v>
      </c>
    </row>
    <row r="8" spans="1:19" ht="13.5" thickBot="1">
      <c r="A8" s="3"/>
      <c r="B8" s="59"/>
      <c r="C8" s="57" t="s">
        <v>6</v>
      </c>
      <c r="D8" s="57" t="s">
        <v>7</v>
      </c>
      <c r="E8" s="58" t="s">
        <v>1</v>
      </c>
      <c r="F8" s="57" t="s">
        <v>6</v>
      </c>
      <c r="G8" s="57" t="s">
        <v>7</v>
      </c>
      <c r="H8" s="58" t="s">
        <v>1</v>
      </c>
      <c r="I8" s="57" t="s">
        <v>6</v>
      </c>
      <c r="J8" s="57" t="s">
        <v>7</v>
      </c>
      <c r="K8" s="58" t="s">
        <v>1</v>
      </c>
      <c r="L8" s="177"/>
      <c r="M8" s="56" t="s">
        <v>10</v>
      </c>
      <c r="N8" s="55" t="s">
        <v>16</v>
      </c>
      <c r="O8" s="12" t="s">
        <v>17</v>
      </c>
      <c r="P8" s="54" t="s">
        <v>8</v>
      </c>
      <c r="Q8" s="54" t="s">
        <v>9</v>
      </c>
      <c r="R8" s="13" t="s">
        <v>8</v>
      </c>
      <c r="S8" s="177" t="s">
        <v>20</v>
      </c>
    </row>
    <row r="9" spans="1:19">
      <c r="B9" s="47">
        <v>42552</v>
      </c>
      <c r="C9" s="46">
        <v>1525</v>
      </c>
      <c r="D9" s="45">
        <v>1535</v>
      </c>
      <c r="E9" s="44">
        <f t="shared" ref="E9:E29" si="0">AVERAGE(C9:D9)</f>
        <v>1530</v>
      </c>
      <c r="F9" s="46">
        <v>1550</v>
      </c>
      <c r="G9" s="45">
        <v>1560</v>
      </c>
      <c r="H9" s="44">
        <f t="shared" ref="H9:H29" si="1">AVERAGE(F9:G9)</f>
        <v>1555</v>
      </c>
      <c r="I9" s="46">
        <v>1605</v>
      </c>
      <c r="J9" s="45">
        <v>1615</v>
      </c>
      <c r="K9" s="44">
        <f t="shared" ref="K9:K29" si="2">AVERAGE(I9:J9)</f>
        <v>1610</v>
      </c>
      <c r="L9" s="52">
        <v>1535</v>
      </c>
      <c r="M9" s="51">
        <v>1.3291999999999999</v>
      </c>
      <c r="N9" s="53">
        <v>1.1120000000000001</v>
      </c>
      <c r="O9" s="50">
        <v>102.62</v>
      </c>
      <c r="P9" s="43">
        <v>1154.83</v>
      </c>
      <c r="Q9" s="43">
        <v>1172.49</v>
      </c>
      <c r="R9" s="49">
        <f t="shared" ref="R9:R29" si="3">L9/N9</f>
        <v>1380.3956834532373</v>
      </c>
      <c r="S9" s="48">
        <v>1.3305</v>
      </c>
    </row>
    <row r="10" spans="1:19">
      <c r="B10" s="47">
        <v>42555</v>
      </c>
      <c r="C10" s="46">
        <v>1525</v>
      </c>
      <c r="D10" s="45">
        <v>1535</v>
      </c>
      <c r="E10" s="44">
        <f t="shared" si="0"/>
        <v>1530</v>
      </c>
      <c r="F10" s="46">
        <v>1550</v>
      </c>
      <c r="G10" s="45">
        <v>1560</v>
      </c>
      <c r="H10" s="44">
        <f t="shared" si="1"/>
        <v>1555</v>
      </c>
      <c r="I10" s="46">
        <v>1600</v>
      </c>
      <c r="J10" s="45">
        <v>1610</v>
      </c>
      <c r="K10" s="44">
        <f t="shared" si="2"/>
        <v>1605</v>
      </c>
      <c r="L10" s="52">
        <v>1535</v>
      </c>
      <c r="M10" s="51">
        <v>1.3272999999999999</v>
      </c>
      <c r="N10" s="51">
        <v>1.1135999999999999</v>
      </c>
      <c r="O10" s="50">
        <v>102.6</v>
      </c>
      <c r="P10" s="43">
        <v>1156.48</v>
      </c>
      <c r="Q10" s="43">
        <v>1174.08</v>
      </c>
      <c r="R10" s="49">
        <f t="shared" si="3"/>
        <v>1378.4123563218391</v>
      </c>
      <c r="S10" s="48">
        <v>1.3287</v>
      </c>
    </row>
    <row r="11" spans="1:19">
      <c r="B11" s="47">
        <v>42556</v>
      </c>
      <c r="C11" s="46">
        <v>1525</v>
      </c>
      <c r="D11" s="45">
        <v>1535</v>
      </c>
      <c r="E11" s="44">
        <f t="shared" si="0"/>
        <v>1530</v>
      </c>
      <c r="F11" s="46">
        <v>1550</v>
      </c>
      <c r="G11" s="45">
        <v>1560</v>
      </c>
      <c r="H11" s="44">
        <f t="shared" si="1"/>
        <v>1555</v>
      </c>
      <c r="I11" s="46">
        <v>1600</v>
      </c>
      <c r="J11" s="45">
        <v>1610</v>
      </c>
      <c r="K11" s="44">
        <f t="shared" si="2"/>
        <v>1605</v>
      </c>
      <c r="L11" s="52">
        <v>1535</v>
      </c>
      <c r="M11" s="51">
        <v>1.3116000000000001</v>
      </c>
      <c r="N11" s="51">
        <v>1.1143000000000001</v>
      </c>
      <c r="O11" s="50">
        <v>101.8</v>
      </c>
      <c r="P11" s="43">
        <v>1170.33</v>
      </c>
      <c r="Q11" s="43">
        <v>1188.03</v>
      </c>
      <c r="R11" s="49">
        <f t="shared" si="3"/>
        <v>1377.5464417122857</v>
      </c>
      <c r="S11" s="48">
        <v>1.3130999999999999</v>
      </c>
    </row>
    <row r="12" spans="1:19">
      <c r="B12" s="47">
        <v>42557</v>
      </c>
      <c r="C12" s="46">
        <v>1525</v>
      </c>
      <c r="D12" s="45">
        <v>1535</v>
      </c>
      <c r="E12" s="44">
        <f t="shared" si="0"/>
        <v>1530</v>
      </c>
      <c r="F12" s="46">
        <v>1550</v>
      </c>
      <c r="G12" s="45">
        <v>1560</v>
      </c>
      <c r="H12" s="44">
        <f t="shared" si="1"/>
        <v>1555</v>
      </c>
      <c r="I12" s="46">
        <v>1600</v>
      </c>
      <c r="J12" s="45">
        <v>1610</v>
      </c>
      <c r="K12" s="44">
        <f t="shared" si="2"/>
        <v>1605</v>
      </c>
      <c r="L12" s="52">
        <v>1535</v>
      </c>
      <c r="M12" s="51">
        <v>1.2967</v>
      </c>
      <c r="N12" s="51">
        <v>1.1052999999999999</v>
      </c>
      <c r="O12" s="50">
        <v>100.51</v>
      </c>
      <c r="P12" s="43">
        <v>1183.77</v>
      </c>
      <c r="Q12" s="43">
        <v>1201.48</v>
      </c>
      <c r="R12" s="49">
        <f t="shared" si="3"/>
        <v>1388.7632317018006</v>
      </c>
      <c r="S12" s="48">
        <v>1.2984</v>
      </c>
    </row>
    <row r="13" spans="1:19">
      <c r="B13" s="47">
        <v>42558</v>
      </c>
      <c r="C13" s="46">
        <v>1525</v>
      </c>
      <c r="D13" s="45">
        <v>1535</v>
      </c>
      <c r="E13" s="44">
        <f t="shared" si="0"/>
        <v>1530</v>
      </c>
      <c r="F13" s="46">
        <v>1550</v>
      </c>
      <c r="G13" s="45">
        <v>1560</v>
      </c>
      <c r="H13" s="44">
        <f t="shared" si="1"/>
        <v>1555</v>
      </c>
      <c r="I13" s="46">
        <v>1600</v>
      </c>
      <c r="J13" s="45">
        <v>1610</v>
      </c>
      <c r="K13" s="44">
        <f t="shared" si="2"/>
        <v>1605</v>
      </c>
      <c r="L13" s="52">
        <v>1535</v>
      </c>
      <c r="M13" s="51">
        <v>1.3009999999999999</v>
      </c>
      <c r="N13" s="51">
        <v>1.1073999999999999</v>
      </c>
      <c r="O13" s="50">
        <v>100.97</v>
      </c>
      <c r="P13" s="43">
        <v>1179.8599999999999</v>
      </c>
      <c r="Q13" s="43">
        <v>1197.7</v>
      </c>
      <c r="R13" s="49">
        <f t="shared" si="3"/>
        <v>1386.1296731081814</v>
      </c>
      <c r="S13" s="48">
        <v>1.3025</v>
      </c>
    </row>
    <row r="14" spans="1:19">
      <c r="B14" s="47">
        <v>42559</v>
      </c>
      <c r="C14" s="46">
        <v>1525</v>
      </c>
      <c r="D14" s="45">
        <v>1535</v>
      </c>
      <c r="E14" s="44">
        <f t="shared" si="0"/>
        <v>1530</v>
      </c>
      <c r="F14" s="46">
        <v>1550</v>
      </c>
      <c r="G14" s="45">
        <v>1560</v>
      </c>
      <c r="H14" s="44">
        <f t="shared" si="1"/>
        <v>1555</v>
      </c>
      <c r="I14" s="46">
        <v>1600</v>
      </c>
      <c r="J14" s="45">
        <v>1610</v>
      </c>
      <c r="K14" s="44">
        <f t="shared" si="2"/>
        <v>1605</v>
      </c>
      <c r="L14" s="52">
        <v>1535</v>
      </c>
      <c r="M14" s="51">
        <v>1.2977000000000001</v>
      </c>
      <c r="N14" s="51">
        <v>1.1063000000000001</v>
      </c>
      <c r="O14" s="50">
        <v>100.43</v>
      </c>
      <c r="P14" s="43">
        <v>1182.8599999999999</v>
      </c>
      <c r="Q14" s="43">
        <v>1200.74</v>
      </c>
      <c r="R14" s="49">
        <f t="shared" si="3"/>
        <v>1387.5079092470396</v>
      </c>
      <c r="S14" s="48">
        <v>1.2991999999999999</v>
      </c>
    </row>
    <row r="15" spans="1:19">
      <c r="B15" s="47">
        <v>42562</v>
      </c>
      <c r="C15" s="46">
        <v>1525</v>
      </c>
      <c r="D15" s="45">
        <v>1535</v>
      </c>
      <c r="E15" s="44">
        <f t="shared" si="0"/>
        <v>1530</v>
      </c>
      <c r="F15" s="46">
        <v>1550</v>
      </c>
      <c r="G15" s="45">
        <v>1560</v>
      </c>
      <c r="H15" s="44">
        <f t="shared" si="1"/>
        <v>1555</v>
      </c>
      <c r="I15" s="46">
        <v>1600</v>
      </c>
      <c r="J15" s="45">
        <v>1610</v>
      </c>
      <c r="K15" s="44">
        <f t="shared" si="2"/>
        <v>1605</v>
      </c>
      <c r="L15" s="52">
        <v>1535</v>
      </c>
      <c r="M15" s="51">
        <v>1.2986</v>
      </c>
      <c r="N15" s="51">
        <v>1.1046</v>
      </c>
      <c r="O15" s="50">
        <v>102.42</v>
      </c>
      <c r="P15" s="43">
        <v>1182.04</v>
      </c>
      <c r="Q15" s="43">
        <v>1199.9100000000001</v>
      </c>
      <c r="R15" s="49">
        <f t="shared" si="3"/>
        <v>1389.6433097954009</v>
      </c>
      <c r="S15" s="48">
        <v>1.3001</v>
      </c>
    </row>
    <row r="16" spans="1:19">
      <c r="B16" s="47">
        <v>42563</v>
      </c>
      <c r="C16" s="46">
        <v>1525</v>
      </c>
      <c r="D16" s="45">
        <v>1535</v>
      </c>
      <c r="E16" s="44">
        <f t="shared" si="0"/>
        <v>1530</v>
      </c>
      <c r="F16" s="46">
        <v>1550</v>
      </c>
      <c r="G16" s="45">
        <v>1560</v>
      </c>
      <c r="H16" s="44">
        <f t="shared" si="1"/>
        <v>1555</v>
      </c>
      <c r="I16" s="46">
        <v>1600</v>
      </c>
      <c r="J16" s="45">
        <v>1610</v>
      </c>
      <c r="K16" s="44">
        <f t="shared" si="2"/>
        <v>1605</v>
      </c>
      <c r="L16" s="52">
        <v>1535</v>
      </c>
      <c r="M16" s="51">
        <v>1.3159000000000001</v>
      </c>
      <c r="N16" s="51">
        <v>1.1093</v>
      </c>
      <c r="O16" s="50">
        <v>103.91</v>
      </c>
      <c r="P16" s="43">
        <v>1166.5</v>
      </c>
      <c r="Q16" s="43">
        <v>1184.06</v>
      </c>
      <c r="R16" s="49">
        <f t="shared" si="3"/>
        <v>1383.7555215000452</v>
      </c>
      <c r="S16" s="48">
        <v>1.3174999999999999</v>
      </c>
    </row>
    <row r="17" spans="2:19">
      <c r="B17" s="47">
        <v>42564</v>
      </c>
      <c r="C17" s="46">
        <v>1525</v>
      </c>
      <c r="D17" s="45">
        <v>1535</v>
      </c>
      <c r="E17" s="44">
        <f t="shared" si="0"/>
        <v>1530</v>
      </c>
      <c r="F17" s="46">
        <v>1550</v>
      </c>
      <c r="G17" s="45">
        <v>1560</v>
      </c>
      <c r="H17" s="44">
        <f t="shared" si="1"/>
        <v>1555</v>
      </c>
      <c r="I17" s="46">
        <v>1600</v>
      </c>
      <c r="J17" s="45">
        <v>1610</v>
      </c>
      <c r="K17" s="44">
        <f t="shared" si="2"/>
        <v>1605</v>
      </c>
      <c r="L17" s="52">
        <v>1535</v>
      </c>
      <c r="M17" s="51">
        <v>1.3280000000000001</v>
      </c>
      <c r="N17" s="51">
        <v>1.1074999999999999</v>
      </c>
      <c r="O17" s="50">
        <v>104.64</v>
      </c>
      <c r="P17" s="43">
        <v>1155.8699999999999</v>
      </c>
      <c r="Q17" s="43">
        <v>1173.29</v>
      </c>
      <c r="R17" s="49">
        <f t="shared" si="3"/>
        <v>1386.0045146726864</v>
      </c>
      <c r="S17" s="48">
        <v>1.3295999999999999</v>
      </c>
    </row>
    <row r="18" spans="2:19">
      <c r="B18" s="47">
        <v>42565</v>
      </c>
      <c r="C18" s="46">
        <v>1540</v>
      </c>
      <c r="D18" s="45">
        <v>1550</v>
      </c>
      <c r="E18" s="44">
        <f t="shared" si="0"/>
        <v>1545</v>
      </c>
      <c r="F18" s="46">
        <v>1565</v>
      </c>
      <c r="G18" s="45">
        <v>1575</v>
      </c>
      <c r="H18" s="44">
        <f t="shared" si="1"/>
        <v>1570</v>
      </c>
      <c r="I18" s="46">
        <v>1615</v>
      </c>
      <c r="J18" s="45">
        <v>1625</v>
      </c>
      <c r="K18" s="44">
        <f t="shared" si="2"/>
        <v>1620</v>
      </c>
      <c r="L18" s="52">
        <v>1550</v>
      </c>
      <c r="M18" s="51">
        <v>1.3373999999999999</v>
      </c>
      <c r="N18" s="51">
        <v>1.1152</v>
      </c>
      <c r="O18" s="50">
        <v>105.77</v>
      </c>
      <c r="P18" s="43">
        <v>1158.97</v>
      </c>
      <c r="Q18" s="43">
        <v>1176.51</v>
      </c>
      <c r="R18" s="49">
        <f t="shared" si="3"/>
        <v>1389.8852223816357</v>
      </c>
      <c r="S18" s="48">
        <v>1.3387</v>
      </c>
    </row>
    <row r="19" spans="2:19">
      <c r="B19" s="47">
        <v>42566</v>
      </c>
      <c r="C19" s="46">
        <v>1540</v>
      </c>
      <c r="D19" s="45">
        <v>1550</v>
      </c>
      <c r="E19" s="44">
        <f t="shared" si="0"/>
        <v>1545</v>
      </c>
      <c r="F19" s="46">
        <v>1565</v>
      </c>
      <c r="G19" s="45">
        <v>1575</v>
      </c>
      <c r="H19" s="44">
        <f t="shared" si="1"/>
        <v>1570</v>
      </c>
      <c r="I19" s="46">
        <v>1615</v>
      </c>
      <c r="J19" s="45">
        <v>1625</v>
      </c>
      <c r="K19" s="44">
        <f t="shared" si="2"/>
        <v>1620</v>
      </c>
      <c r="L19" s="52">
        <v>1550</v>
      </c>
      <c r="M19" s="51">
        <v>1.337</v>
      </c>
      <c r="N19" s="51">
        <v>1.1123000000000001</v>
      </c>
      <c r="O19" s="50">
        <v>105.73</v>
      </c>
      <c r="P19" s="43">
        <v>1159.31</v>
      </c>
      <c r="Q19" s="43">
        <v>1176.8699999999999</v>
      </c>
      <c r="R19" s="49">
        <f t="shared" si="3"/>
        <v>1393.5089454283916</v>
      </c>
      <c r="S19" s="48">
        <v>1.3383</v>
      </c>
    </row>
    <row r="20" spans="2:19">
      <c r="B20" s="47">
        <v>42569</v>
      </c>
      <c r="C20" s="46">
        <v>1500</v>
      </c>
      <c r="D20" s="45">
        <v>1502</v>
      </c>
      <c r="E20" s="44">
        <f t="shared" si="0"/>
        <v>1501</v>
      </c>
      <c r="F20" s="46">
        <v>1525</v>
      </c>
      <c r="G20" s="45">
        <v>1530</v>
      </c>
      <c r="H20" s="44">
        <f t="shared" si="1"/>
        <v>1527.5</v>
      </c>
      <c r="I20" s="46">
        <v>1575</v>
      </c>
      <c r="J20" s="45">
        <v>1585</v>
      </c>
      <c r="K20" s="44">
        <f t="shared" si="2"/>
        <v>1580</v>
      </c>
      <c r="L20" s="52">
        <v>1502</v>
      </c>
      <c r="M20" s="51">
        <v>1.3259000000000001</v>
      </c>
      <c r="N20" s="51">
        <v>1.1057999999999999</v>
      </c>
      <c r="O20" s="50">
        <v>105.74</v>
      </c>
      <c r="P20" s="43">
        <v>1132.82</v>
      </c>
      <c r="Q20" s="43">
        <v>1152.72</v>
      </c>
      <c r="R20" s="49">
        <f t="shared" si="3"/>
        <v>1358.2926388135288</v>
      </c>
      <c r="S20" s="48">
        <v>1.3272999999999999</v>
      </c>
    </row>
    <row r="21" spans="2:19">
      <c r="B21" s="47">
        <v>42570</v>
      </c>
      <c r="C21" s="46">
        <v>1500</v>
      </c>
      <c r="D21" s="45">
        <v>1510</v>
      </c>
      <c r="E21" s="44">
        <f t="shared" si="0"/>
        <v>1505</v>
      </c>
      <c r="F21" s="46">
        <v>1525</v>
      </c>
      <c r="G21" s="45">
        <v>1535</v>
      </c>
      <c r="H21" s="44">
        <f t="shared" si="1"/>
        <v>1530</v>
      </c>
      <c r="I21" s="46">
        <v>1575</v>
      </c>
      <c r="J21" s="45">
        <v>1585</v>
      </c>
      <c r="K21" s="44">
        <f t="shared" si="2"/>
        <v>1580</v>
      </c>
      <c r="L21" s="52">
        <v>1510</v>
      </c>
      <c r="M21" s="51">
        <v>1.3133999999999999</v>
      </c>
      <c r="N21" s="51">
        <v>1.1032</v>
      </c>
      <c r="O21" s="50">
        <v>106.19</v>
      </c>
      <c r="P21" s="43">
        <v>1149.69</v>
      </c>
      <c r="Q21" s="43">
        <v>1167.48</v>
      </c>
      <c r="R21" s="49">
        <f t="shared" si="3"/>
        <v>1368.7454677302394</v>
      </c>
      <c r="S21" s="48">
        <v>1.3148</v>
      </c>
    </row>
    <row r="22" spans="2:19">
      <c r="B22" s="47">
        <v>42571</v>
      </c>
      <c r="C22" s="46">
        <v>1500</v>
      </c>
      <c r="D22" s="45">
        <v>1510</v>
      </c>
      <c r="E22" s="44">
        <f t="shared" si="0"/>
        <v>1505</v>
      </c>
      <c r="F22" s="46">
        <v>1525</v>
      </c>
      <c r="G22" s="45">
        <v>1535</v>
      </c>
      <c r="H22" s="44">
        <f t="shared" si="1"/>
        <v>1530</v>
      </c>
      <c r="I22" s="46">
        <v>1575</v>
      </c>
      <c r="J22" s="45">
        <v>1585</v>
      </c>
      <c r="K22" s="44">
        <f t="shared" si="2"/>
        <v>1580</v>
      </c>
      <c r="L22" s="52">
        <v>1510</v>
      </c>
      <c r="M22" s="51">
        <v>1.3171999999999999</v>
      </c>
      <c r="N22" s="51">
        <v>1.1012</v>
      </c>
      <c r="O22" s="50">
        <v>106.5</v>
      </c>
      <c r="P22" s="43">
        <v>1146.3699999999999</v>
      </c>
      <c r="Q22" s="43">
        <v>1164.03</v>
      </c>
      <c r="R22" s="49">
        <f t="shared" si="3"/>
        <v>1371.2313839447875</v>
      </c>
      <c r="S22" s="48">
        <v>1.3187</v>
      </c>
    </row>
    <row r="23" spans="2:19">
      <c r="B23" s="47">
        <v>42572</v>
      </c>
      <c r="C23" s="46">
        <v>1500</v>
      </c>
      <c r="D23" s="45">
        <v>1510</v>
      </c>
      <c r="E23" s="44">
        <f t="shared" si="0"/>
        <v>1505</v>
      </c>
      <c r="F23" s="46">
        <v>1525</v>
      </c>
      <c r="G23" s="45">
        <v>1535</v>
      </c>
      <c r="H23" s="44">
        <f t="shared" si="1"/>
        <v>1530</v>
      </c>
      <c r="I23" s="46">
        <v>1575</v>
      </c>
      <c r="J23" s="45">
        <v>1585</v>
      </c>
      <c r="K23" s="44">
        <f t="shared" si="2"/>
        <v>1580</v>
      </c>
      <c r="L23" s="52">
        <v>1510</v>
      </c>
      <c r="M23" s="51">
        <v>1.3173999999999999</v>
      </c>
      <c r="N23" s="51">
        <v>1.1012</v>
      </c>
      <c r="O23" s="50">
        <v>106.31</v>
      </c>
      <c r="P23" s="43">
        <v>1146.2</v>
      </c>
      <c r="Q23" s="43">
        <v>1163.76</v>
      </c>
      <c r="R23" s="49">
        <f t="shared" si="3"/>
        <v>1371.2313839447875</v>
      </c>
      <c r="S23" s="48">
        <v>1.319</v>
      </c>
    </row>
    <row r="24" spans="2:19">
      <c r="B24" s="47">
        <v>42573</v>
      </c>
      <c r="C24" s="46">
        <v>1500</v>
      </c>
      <c r="D24" s="45">
        <v>1510</v>
      </c>
      <c r="E24" s="44">
        <f t="shared" si="0"/>
        <v>1505</v>
      </c>
      <c r="F24" s="46">
        <v>1525</v>
      </c>
      <c r="G24" s="45">
        <v>1535</v>
      </c>
      <c r="H24" s="44">
        <f t="shared" si="1"/>
        <v>1530</v>
      </c>
      <c r="I24" s="46">
        <v>1575</v>
      </c>
      <c r="J24" s="45">
        <v>1585</v>
      </c>
      <c r="K24" s="44">
        <f t="shared" si="2"/>
        <v>1580</v>
      </c>
      <c r="L24" s="52">
        <v>1510</v>
      </c>
      <c r="M24" s="51">
        <v>1.3115000000000001</v>
      </c>
      <c r="N24" s="51">
        <v>1.1025</v>
      </c>
      <c r="O24" s="50">
        <v>106.07</v>
      </c>
      <c r="P24" s="43">
        <v>1151.3499999999999</v>
      </c>
      <c r="Q24" s="43">
        <v>1168.99</v>
      </c>
      <c r="R24" s="49">
        <f t="shared" si="3"/>
        <v>1369.6145124716552</v>
      </c>
      <c r="S24" s="48">
        <v>1.3130999999999999</v>
      </c>
    </row>
    <row r="25" spans="2:19">
      <c r="B25" s="47">
        <v>42576</v>
      </c>
      <c r="C25" s="46">
        <v>1545</v>
      </c>
      <c r="D25" s="45">
        <v>1550</v>
      </c>
      <c r="E25" s="44">
        <f t="shared" si="0"/>
        <v>1547.5</v>
      </c>
      <c r="F25" s="46">
        <v>1570</v>
      </c>
      <c r="G25" s="45">
        <v>1575</v>
      </c>
      <c r="H25" s="44">
        <f t="shared" si="1"/>
        <v>1572.5</v>
      </c>
      <c r="I25" s="46">
        <v>1615</v>
      </c>
      <c r="J25" s="45">
        <v>1625</v>
      </c>
      <c r="K25" s="44">
        <f t="shared" si="2"/>
        <v>1620</v>
      </c>
      <c r="L25" s="52">
        <v>1550</v>
      </c>
      <c r="M25" s="51">
        <v>1.3120000000000001</v>
      </c>
      <c r="N25" s="51">
        <v>1.0985</v>
      </c>
      <c r="O25" s="50">
        <v>106.21</v>
      </c>
      <c r="P25" s="43">
        <v>1181.4000000000001</v>
      </c>
      <c r="Q25" s="43">
        <v>1198.81</v>
      </c>
      <c r="R25" s="49">
        <f t="shared" si="3"/>
        <v>1411.0150204824761</v>
      </c>
      <c r="S25" s="48">
        <v>1.3138000000000001</v>
      </c>
    </row>
    <row r="26" spans="2:19">
      <c r="B26" s="47">
        <v>42577</v>
      </c>
      <c r="C26" s="46">
        <v>1530</v>
      </c>
      <c r="D26" s="45">
        <v>1540</v>
      </c>
      <c r="E26" s="44">
        <f t="shared" si="0"/>
        <v>1535</v>
      </c>
      <c r="F26" s="46">
        <v>1555</v>
      </c>
      <c r="G26" s="45">
        <v>1565</v>
      </c>
      <c r="H26" s="44">
        <f t="shared" si="1"/>
        <v>1560</v>
      </c>
      <c r="I26" s="46">
        <v>1605</v>
      </c>
      <c r="J26" s="45">
        <v>1615</v>
      </c>
      <c r="K26" s="44">
        <f t="shared" si="2"/>
        <v>1610</v>
      </c>
      <c r="L26" s="52">
        <v>1540</v>
      </c>
      <c r="M26" s="51">
        <v>1.3129</v>
      </c>
      <c r="N26" s="51">
        <v>1.0998000000000001</v>
      </c>
      <c r="O26" s="50">
        <v>104.31</v>
      </c>
      <c r="P26" s="43">
        <v>1172.98</v>
      </c>
      <c r="Q26" s="43">
        <v>1190.2</v>
      </c>
      <c r="R26" s="49">
        <f t="shared" si="3"/>
        <v>1400.2545917439534</v>
      </c>
      <c r="S26" s="48">
        <v>1.3149</v>
      </c>
    </row>
    <row r="27" spans="2:19">
      <c r="B27" s="47">
        <v>42578</v>
      </c>
      <c r="C27" s="46">
        <v>1525</v>
      </c>
      <c r="D27" s="45">
        <v>1535</v>
      </c>
      <c r="E27" s="44">
        <f t="shared" si="0"/>
        <v>1530</v>
      </c>
      <c r="F27" s="46">
        <v>1550</v>
      </c>
      <c r="G27" s="45">
        <v>1560</v>
      </c>
      <c r="H27" s="44">
        <f t="shared" si="1"/>
        <v>1555</v>
      </c>
      <c r="I27" s="46">
        <v>1600</v>
      </c>
      <c r="J27" s="45">
        <v>1610</v>
      </c>
      <c r="K27" s="44">
        <f t="shared" si="2"/>
        <v>1605</v>
      </c>
      <c r="L27" s="52">
        <v>1535</v>
      </c>
      <c r="M27" s="51">
        <v>1.3104</v>
      </c>
      <c r="N27" s="51">
        <v>1.0992</v>
      </c>
      <c r="O27" s="50">
        <v>105.74</v>
      </c>
      <c r="P27" s="43">
        <v>1171.4000000000001</v>
      </c>
      <c r="Q27" s="43">
        <v>1188.48</v>
      </c>
      <c r="R27" s="49">
        <f t="shared" si="3"/>
        <v>1396.4701601164484</v>
      </c>
      <c r="S27" s="48">
        <v>1.3126</v>
      </c>
    </row>
    <row r="28" spans="2:19">
      <c r="B28" s="47">
        <v>42579</v>
      </c>
      <c r="C28" s="46">
        <v>1575</v>
      </c>
      <c r="D28" s="45">
        <v>1580</v>
      </c>
      <c r="E28" s="44">
        <f t="shared" si="0"/>
        <v>1577.5</v>
      </c>
      <c r="F28" s="46">
        <v>1595</v>
      </c>
      <c r="G28" s="45">
        <v>1605</v>
      </c>
      <c r="H28" s="44">
        <f t="shared" si="1"/>
        <v>1600</v>
      </c>
      <c r="I28" s="46">
        <v>1645</v>
      </c>
      <c r="J28" s="45">
        <v>1655</v>
      </c>
      <c r="K28" s="44">
        <f t="shared" si="2"/>
        <v>1650</v>
      </c>
      <c r="L28" s="52">
        <v>1580</v>
      </c>
      <c r="M28" s="51">
        <v>1.3159000000000001</v>
      </c>
      <c r="N28" s="51">
        <v>1.1083000000000001</v>
      </c>
      <c r="O28" s="50">
        <v>104.69</v>
      </c>
      <c r="P28" s="43">
        <v>1200.7</v>
      </c>
      <c r="Q28" s="43">
        <v>1217.6600000000001</v>
      </c>
      <c r="R28" s="49">
        <f t="shared" si="3"/>
        <v>1425.6067851664711</v>
      </c>
      <c r="S28" s="48">
        <v>1.3181</v>
      </c>
    </row>
    <row r="29" spans="2:19">
      <c r="B29" s="47">
        <v>42580</v>
      </c>
      <c r="C29" s="46">
        <v>1540</v>
      </c>
      <c r="D29" s="45">
        <v>1550</v>
      </c>
      <c r="E29" s="44">
        <f t="shared" si="0"/>
        <v>1545</v>
      </c>
      <c r="F29" s="46">
        <v>1565</v>
      </c>
      <c r="G29" s="45">
        <v>1575</v>
      </c>
      <c r="H29" s="44">
        <f t="shared" si="1"/>
        <v>1570</v>
      </c>
      <c r="I29" s="46">
        <v>1615</v>
      </c>
      <c r="J29" s="45">
        <v>1625</v>
      </c>
      <c r="K29" s="44">
        <f t="shared" si="2"/>
        <v>1620</v>
      </c>
      <c r="L29" s="52">
        <v>1550</v>
      </c>
      <c r="M29" s="51">
        <v>1.3177000000000001</v>
      </c>
      <c r="N29" s="51">
        <v>1.1113999999999999</v>
      </c>
      <c r="O29" s="50">
        <v>103.34</v>
      </c>
      <c r="P29" s="43">
        <v>1176.29</v>
      </c>
      <c r="Q29" s="43">
        <v>1193.27</v>
      </c>
      <c r="R29" s="49">
        <f t="shared" si="3"/>
        <v>1394.6373942774878</v>
      </c>
      <c r="S29" s="48">
        <v>1.3199000000000001</v>
      </c>
    </row>
    <row r="30" spans="2:19" s="10" customFormat="1">
      <c r="B30" s="42" t="s">
        <v>11</v>
      </c>
      <c r="C30" s="41">
        <f>ROUND(AVERAGE(C9:C29),2)</f>
        <v>1524.76</v>
      </c>
      <c r="D30" s="40">
        <f>ROUND(AVERAGE(D9:D29),2)</f>
        <v>1533.9</v>
      </c>
      <c r="E30" s="39">
        <f>ROUND(AVERAGE(C30:D30),2)</f>
        <v>1529.33</v>
      </c>
      <c r="F30" s="41">
        <f>ROUND(AVERAGE(F9:F29),2)</f>
        <v>1549.52</v>
      </c>
      <c r="G30" s="40">
        <f>ROUND(AVERAGE(G9:G29),2)</f>
        <v>1559.05</v>
      </c>
      <c r="H30" s="39">
        <f>ROUND(AVERAGE(F30:G30),2)</f>
        <v>1554.29</v>
      </c>
      <c r="I30" s="41">
        <f>ROUND(AVERAGE(I9:I29),2)</f>
        <v>1599.52</v>
      </c>
      <c r="J30" s="40">
        <f>ROUND(AVERAGE(J9:J29),2)</f>
        <v>1609.52</v>
      </c>
      <c r="K30" s="39">
        <f>ROUND(AVERAGE(I30:J30),2)</f>
        <v>1604.52</v>
      </c>
      <c r="L30" s="38">
        <f>ROUND(AVERAGE(L9:L29),2)</f>
        <v>1533.9</v>
      </c>
      <c r="M30" s="37">
        <f>ROUND(AVERAGE(M9:M29),4)</f>
        <v>1.3159000000000001</v>
      </c>
      <c r="N30" s="36">
        <f>ROUND(AVERAGE(N9:N29),4)</f>
        <v>1.1066</v>
      </c>
      <c r="O30" s="175">
        <f>ROUND(AVERAGE(O9:O29),2)</f>
        <v>104.12</v>
      </c>
      <c r="P30" s="35">
        <f>AVERAGE(P9:P29)</f>
        <v>1165.7152380952382</v>
      </c>
      <c r="Q30" s="35">
        <f>AVERAGE(Q9:Q29)</f>
        <v>1183.3600000000001</v>
      </c>
      <c r="R30" s="35">
        <f>AVERAGE(R9:R29)</f>
        <v>1386.1262927625896</v>
      </c>
      <c r="S30" s="34">
        <f>AVERAGE(S9:S29)</f>
        <v>1.3175619047619047</v>
      </c>
    </row>
    <row r="31" spans="2:19" s="5" customFormat="1">
      <c r="B31" s="33" t="s">
        <v>12</v>
      </c>
      <c r="C31" s="32">
        <f t="shared" ref="C31:S31" si="4">MAX(C9:C29)</f>
        <v>1575</v>
      </c>
      <c r="D31" s="31">
        <f t="shared" si="4"/>
        <v>1580</v>
      </c>
      <c r="E31" s="30">
        <f t="shared" si="4"/>
        <v>1577.5</v>
      </c>
      <c r="F31" s="32">
        <f t="shared" si="4"/>
        <v>1595</v>
      </c>
      <c r="G31" s="31">
        <f t="shared" si="4"/>
        <v>1605</v>
      </c>
      <c r="H31" s="30">
        <f t="shared" si="4"/>
        <v>1600</v>
      </c>
      <c r="I31" s="32">
        <f t="shared" si="4"/>
        <v>1645</v>
      </c>
      <c r="J31" s="31">
        <f t="shared" si="4"/>
        <v>1655</v>
      </c>
      <c r="K31" s="30">
        <f t="shared" si="4"/>
        <v>1650</v>
      </c>
      <c r="L31" s="29">
        <f t="shared" si="4"/>
        <v>1580</v>
      </c>
      <c r="M31" s="28">
        <f t="shared" si="4"/>
        <v>1.3373999999999999</v>
      </c>
      <c r="N31" s="27">
        <f t="shared" si="4"/>
        <v>1.1152</v>
      </c>
      <c r="O31" s="26">
        <f t="shared" si="4"/>
        <v>106.5</v>
      </c>
      <c r="P31" s="25">
        <f t="shared" si="4"/>
        <v>1200.7</v>
      </c>
      <c r="Q31" s="25">
        <f t="shared" si="4"/>
        <v>1217.6600000000001</v>
      </c>
      <c r="R31" s="25">
        <f t="shared" si="4"/>
        <v>1425.6067851664711</v>
      </c>
      <c r="S31" s="24">
        <f t="shared" si="4"/>
        <v>1.3387</v>
      </c>
    </row>
    <row r="32" spans="2:19" s="5" customFormat="1" ht="13.5" thickBot="1">
      <c r="B32" s="23" t="s">
        <v>13</v>
      </c>
      <c r="C32" s="22">
        <f t="shared" ref="C32:S32" si="5">MIN(C9:C29)</f>
        <v>1500</v>
      </c>
      <c r="D32" s="21">
        <f t="shared" si="5"/>
        <v>1502</v>
      </c>
      <c r="E32" s="20">
        <f t="shared" si="5"/>
        <v>1501</v>
      </c>
      <c r="F32" s="22">
        <f t="shared" si="5"/>
        <v>1525</v>
      </c>
      <c r="G32" s="21">
        <f t="shared" si="5"/>
        <v>1530</v>
      </c>
      <c r="H32" s="20">
        <f t="shared" si="5"/>
        <v>1527.5</v>
      </c>
      <c r="I32" s="22">
        <f t="shared" si="5"/>
        <v>1575</v>
      </c>
      <c r="J32" s="21">
        <f t="shared" si="5"/>
        <v>1585</v>
      </c>
      <c r="K32" s="20">
        <f t="shared" si="5"/>
        <v>1580</v>
      </c>
      <c r="L32" s="19">
        <f t="shared" si="5"/>
        <v>1502</v>
      </c>
      <c r="M32" s="18">
        <f t="shared" si="5"/>
        <v>1.2967</v>
      </c>
      <c r="N32" s="17">
        <f t="shared" si="5"/>
        <v>1.0985</v>
      </c>
      <c r="O32" s="16">
        <f t="shared" si="5"/>
        <v>100.43</v>
      </c>
      <c r="P32" s="15">
        <f t="shared" si="5"/>
        <v>1132.82</v>
      </c>
      <c r="Q32" s="15">
        <f t="shared" si="5"/>
        <v>1152.72</v>
      </c>
      <c r="R32" s="15">
        <f t="shared" si="5"/>
        <v>1358.2926388135288</v>
      </c>
      <c r="S32" s="14">
        <f t="shared" si="5"/>
        <v>1.2984</v>
      </c>
    </row>
    <row r="34" spans="2:14">
      <c r="B34" s="7" t="s">
        <v>14</v>
      </c>
      <c r="C34" s="9"/>
      <c r="D34" s="9"/>
      <c r="E34" s="8"/>
      <c r="F34" s="9"/>
      <c r="G34" s="9"/>
      <c r="H34" s="8"/>
      <c r="I34" s="9"/>
      <c r="J34" s="9"/>
      <c r="K34" s="8"/>
      <c r="L34" s="9"/>
      <c r="M34" s="9"/>
      <c r="N34" s="8"/>
    </row>
    <row r="35" spans="2:14">
      <c r="B35" s="7" t="s">
        <v>15</v>
      </c>
      <c r="C35" s="9"/>
      <c r="D35" s="9"/>
      <c r="E35" s="8"/>
      <c r="F35" s="9"/>
      <c r="G35" s="9"/>
      <c r="H35" s="8"/>
      <c r="I35" s="9"/>
      <c r="J35" s="9"/>
      <c r="K35" s="8"/>
      <c r="L35" s="9"/>
      <c r="M35" s="9"/>
      <c r="N35" s="8"/>
    </row>
  </sheetData>
  <mergeCells count="7">
    <mergeCell ref="P7:Q7"/>
    <mergeCell ref="S7:S8"/>
    <mergeCell ref="C7:E7"/>
    <mergeCell ref="F7:H7"/>
    <mergeCell ref="I7:K7"/>
    <mergeCell ref="L7:L8"/>
    <mergeCell ref="M7:O7"/>
  </mergeCells>
  <phoneticPr fontId="7" type="noConversion"/>
  <printOptions horizontalCentered="1" verticalCentered="1" gridLines="1" gridLinesSet="0"/>
  <pageMargins left="0.19685039370078741" right="0.19685039370078741" top="0.98425196850393704" bottom="0.98425196850393704" header="0.51181102362204722" footer="0.51181102362204722"/>
  <pageSetup paperSize="9" scale="96" orientation="landscape" horizontalDpi="204" verticalDpi="196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3:S35"/>
  <sheetViews>
    <sheetView workbookViewId="0">
      <pane ySplit="8" topLeftCell="A9" activePane="bottomLeft" state="frozen"/>
      <selection activeCell="C46" sqref="C46"/>
      <selection pane="bottomLeft"/>
    </sheetView>
  </sheetViews>
  <sheetFormatPr defaultRowHeight="12.75"/>
  <cols>
    <col min="2" max="2" width="9.7109375" bestFit="1" customWidth="1"/>
    <col min="3" max="3" width="12.42578125" style="4" bestFit="1" customWidth="1"/>
    <col min="4" max="4" width="12" style="4" bestFit="1" customWidth="1"/>
    <col min="5" max="5" width="9.42578125" bestFit="1" customWidth="1"/>
    <col min="6" max="7" width="10.7109375" style="4" customWidth="1"/>
    <col min="8" max="8" width="10.7109375" customWidth="1"/>
    <col min="9" max="10" width="10.7109375" style="4" customWidth="1"/>
    <col min="11" max="11" width="10.7109375" customWidth="1"/>
    <col min="12" max="12" width="12.5703125" style="4" bestFit="1" customWidth="1"/>
    <col min="13" max="13" width="10" style="4" bestFit="1" customWidth="1"/>
    <col min="14" max="14" width="14.140625" bestFit="1" customWidth="1"/>
    <col min="15" max="15" width="12.5703125" style="4" bestFit="1" customWidth="1"/>
    <col min="16" max="16" width="10.5703125" bestFit="1" customWidth="1"/>
    <col min="17" max="17" width="11.28515625" bestFit="1" customWidth="1"/>
    <col min="18" max="18" width="14.140625" bestFit="1" customWidth="1"/>
    <col min="19" max="19" width="10.5703125" bestFit="1" customWidth="1"/>
  </cols>
  <sheetData>
    <row r="3" spans="1:19" ht="15.75">
      <c r="B3" s="6" t="s">
        <v>19</v>
      </c>
    </row>
    <row r="4" spans="1:19">
      <c r="B4" s="61" t="s">
        <v>31</v>
      </c>
    </row>
    <row r="6" spans="1:19" ht="13.5" thickBot="1">
      <c r="B6" s="1">
        <v>42552</v>
      </c>
    </row>
    <row r="7" spans="1:19" ht="13.5" thickBot="1">
      <c r="B7" s="60"/>
      <c r="C7" s="183" t="s">
        <v>0</v>
      </c>
      <c r="D7" s="184"/>
      <c r="E7" s="185"/>
      <c r="F7" s="183" t="s">
        <v>2</v>
      </c>
      <c r="G7" s="184"/>
      <c r="H7" s="185"/>
      <c r="I7" s="186" t="s">
        <v>25</v>
      </c>
      <c r="J7" s="187"/>
      <c r="K7" s="188"/>
      <c r="L7" s="176" t="s">
        <v>4</v>
      </c>
      <c r="M7" s="178" t="s">
        <v>21</v>
      </c>
      <c r="N7" s="179"/>
      <c r="O7" s="180"/>
      <c r="P7" s="181" t="s">
        <v>5</v>
      </c>
      <c r="Q7" s="182"/>
      <c r="R7" s="11" t="s">
        <v>18</v>
      </c>
      <c r="S7" s="176" t="s">
        <v>20</v>
      </c>
    </row>
    <row r="8" spans="1:19" ht="13.5" thickBot="1">
      <c r="A8" s="3"/>
      <c r="B8" s="59"/>
      <c r="C8" s="57" t="s">
        <v>6</v>
      </c>
      <c r="D8" s="57" t="s">
        <v>7</v>
      </c>
      <c r="E8" s="58" t="s">
        <v>1</v>
      </c>
      <c r="F8" s="57" t="s">
        <v>6</v>
      </c>
      <c r="G8" s="57" t="s">
        <v>7</v>
      </c>
      <c r="H8" s="58" t="s">
        <v>1</v>
      </c>
      <c r="I8" s="57" t="s">
        <v>6</v>
      </c>
      <c r="J8" s="57" t="s">
        <v>7</v>
      </c>
      <c r="K8" s="58" t="s">
        <v>1</v>
      </c>
      <c r="L8" s="177"/>
      <c r="M8" s="56" t="s">
        <v>10</v>
      </c>
      <c r="N8" s="55" t="s">
        <v>16</v>
      </c>
      <c r="O8" s="12" t="s">
        <v>17</v>
      </c>
      <c r="P8" s="54" t="s">
        <v>8</v>
      </c>
      <c r="Q8" s="54" t="s">
        <v>9</v>
      </c>
      <c r="R8" s="13" t="s">
        <v>8</v>
      </c>
      <c r="S8" s="177" t="s">
        <v>20</v>
      </c>
    </row>
    <row r="9" spans="1:19">
      <c r="B9" s="47">
        <v>42552</v>
      </c>
      <c r="C9" s="46">
        <v>1695</v>
      </c>
      <c r="D9" s="45">
        <v>1705</v>
      </c>
      <c r="E9" s="44">
        <f t="shared" ref="E9:E29" si="0">AVERAGE(C9:D9)</f>
        <v>1700</v>
      </c>
      <c r="F9" s="46">
        <v>1705</v>
      </c>
      <c r="G9" s="45">
        <v>1715</v>
      </c>
      <c r="H9" s="44">
        <f t="shared" ref="H9:H29" si="1">AVERAGE(F9:G9)</f>
        <v>1710</v>
      </c>
      <c r="I9" s="46">
        <v>1810</v>
      </c>
      <c r="J9" s="45">
        <v>1820</v>
      </c>
      <c r="K9" s="44">
        <f t="shared" ref="K9:K29" si="2">AVERAGE(I9:J9)</f>
        <v>1815</v>
      </c>
      <c r="L9" s="52">
        <v>1705</v>
      </c>
      <c r="M9" s="51">
        <v>1.3291999999999999</v>
      </c>
      <c r="N9" s="53">
        <v>1.1120000000000001</v>
      </c>
      <c r="O9" s="50">
        <v>102.62</v>
      </c>
      <c r="P9" s="43">
        <v>1282.73</v>
      </c>
      <c r="Q9" s="43">
        <v>1288.99</v>
      </c>
      <c r="R9" s="49">
        <f t="shared" ref="R9:R29" si="3">L9/N9</f>
        <v>1533.2733812949639</v>
      </c>
      <c r="S9" s="48">
        <v>1.3305</v>
      </c>
    </row>
    <row r="10" spans="1:19">
      <c r="B10" s="47">
        <v>42555</v>
      </c>
      <c r="C10" s="46">
        <v>1695</v>
      </c>
      <c r="D10" s="45">
        <v>1705</v>
      </c>
      <c r="E10" s="44">
        <f t="shared" si="0"/>
        <v>1700</v>
      </c>
      <c r="F10" s="46">
        <v>1710</v>
      </c>
      <c r="G10" s="45">
        <v>1720</v>
      </c>
      <c r="H10" s="44">
        <f t="shared" si="1"/>
        <v>1715</v>
      </c>
      <c r="I10" s="46">
        <v>1815</v>
      </c>
      <c r="J10" s="45">
        <v>1825</v>
      </c>
      <c r="K10" s="44">
        <f t="shared" si="2"/>
        <v>1820</v>
      </c>
      <c r="L10" s="52">
        <v>1705</v>
      </c>
      <c r="M10" s="51">
        <v>1.3272999999999999</v>
      </c>
      <c r="N10" s="51">
        <v>1.1135999999999999</v>
      </c>
      <c r="O10" s="50">
        <v>102.6</v>
      </c>
      <c r="P10" s="43">
        <v>1284.56</v>
      </c>
      <c r="Q10" s="43">
        <v>1294.5</v>
      </c>
      <c r="R10" s="49">
        <f t="shared" si="3"/>
        <v>1531.0704022988507</v>
      </c>
      <c r="S10" s="48">
        <v>1.3287</v>
      </c>
    </row>
    <row r="11" spans="1:19">
      <c r="B11" s="47">
        <v>42556</v>
      </c>
      <c r="C11" s="46">
        <v>1685</v>
      </c>
      <c r="D11" s="45">
        <v>1686</v>
      </c>
      <c r="E11" s="44">
        <f t="shared" si="0"/>
        <v>1685.5</v>
      </c>
      <c r="F11" s="46">
        <v>1705</v>
      </c>
      <c r="G11" s="45">
        <v>1710</v>
      </c>
      <c r="H11" s="44">
        <f t="shared" si="1"/>
        <v>1707.5</v>
      </c>
      <c r="I11" s="46">
        <v>1805</v>
      </c>
      <c r="J11" s="45">
        <v>1815</v>
      </c>
      <c r="K11" s="44">
        <f t="shared" si="2"/>
        <v>1810</v>
      </c>
      <c r="L11" s="52">
        <v>1686</v>
      </c>
      <c r="M11" s="51">
        <v>1.3116000000000001</v>
      </c>
      <c r="N11" s="51">
        <v>1.1143000000000001</v>
      </c>
      <c r="O11" s="50">
        <v>101.8</v>
      </c>
      <c r="P11" s="43">
        <v>1285.45</v>
      </c>
      <c r="Q11" s="43">
        <v>1302.26</v>
      </c>
      <c r="R11" s="49">
        <f t="shared" si="3"/>
        <v>1513.0575249035269</v>
      </c>
      <c r="S11" s="48">
        <v>1.3130999999999999</v>
      </c>
    </row>
    <row r="12" spans="1:19">
      <c r="B12" s="47">
        <v>42557</v>
      </c>
      <c r="C12" s="46">
        <v>1685</v>
      </c>
      <c r="D12" s="45">
        <v>1686</v>
      </c>
      <c r="E12" s="44">
        <f t="shared" si="0"/>
        <v>1685.5</v>
      </c>
      <c r="F12" s="46">
        <v>1700</v>
      </c>
      <c r="G12" s="45">
        <v>1705</v>
      </c>
      <c r="H12" s="44">
        <f t="shared" si="1"/>
        <v>1702.5</v>
      </c>
      <c r="I12" s="46">
        <v>1800</v>
      </c>
      <c r="J12" s="45">
        <v>1810</v>
      </c>
      <c r="K12" s="44">
        <f t="shared" si="2"/>
        <v>1805</v>
      </c>
      <c r="L12" s="52">
        <v>1686</v>
      </c>
      <c r="M12" s="51">
        <v>1.2967</v>
      </c>
      <c r="N12" s="51">
        <v>1.1052999999999999</v>
      </c>
      <c r="O12" s="50">
        <v>100.51</v>
      </c>
      <c r="P12" s="43">
        <v>1300.22</v>
      </c>
      <c r="Q12" s="43">
        <v>1313.15</v>
      </c>
      <c r="R12" s="49">
        <f t="shared" si="3"/>
        <v>1525.3777255043881</v>
      </c>
      <c r="S12" s="48">
        <v>1.2984</v>
      </c>
    </row>
    <row r="13" spans="1:19">
      <c r="B13" s="47">
        <v>42558</v>
      </c>
      <c r="C13" s="46">
        <v>1685</v>
      </c>
      <c r="D13" s="45">
        <v>1685.5</v>
      </c>
      <c r="E13" s="44">
        <f t="shared" si="0"/>
        <v>1685.25</v>
      </c>
      <c r="F13" s="46">
        <v>1705</v>
      </c>
      <c r="G13" s="45">
        <v>1710</v>
      </c>
      <c r="H13" s="44">
        <f t="shared" si="1"/>
        <v>1707.5</v>
      </c>
      <c r="I13" s="46">
        <v>1805</v>
      </c>
      <c r="J13" s="45">
        <v>1815</v>
      </c>
      <c r="K13" s="44">
        <f t="shared" si="2"/>
        <v>1810</v>
      </c>
      <c r="L13" s="52">
        <v>1685.5</v>
      </c>
      <c r="M13" s="51">
        <v>1.3009999999999999</v>
      </c>
      <c r="N13" s="51">
        <v>1.1073999999999999</v>
      </c>
      <c r="O13" s="50">
        <v>100.97</v>
      </c>
      <c r="P13" s="43">
        <v>1295.54</v>
      </c>
      <c r="Q13" s="43">
        <v>1312.86</v>
      </c>
      <c r="R13" s="49">
        <f t="shared" si="3"/>
        <v>1522.0335921979413</v>
      </c>
      <c r="S13" s="48">
        <v>1.3025</v>
      </c>
    </row>
    <row r="14" spans="1:19">
      <c r="B14" s="47">
        <v>42559</v>
      </c>
      <c r="C14" s="46">
        <v>1690</v>
      </c>
      <c r="D14" s="45">
        <v>1690.5</v>
      </c>
      <c r="E14" s="44">
        <f t="shared" si="0"/>
        <v>1690.25</v>
      </c>
      <c r="F14" s="46">
        <v>1705</v>
      </c>
      <c r="G14" s="45">
        <v>1710</v>
      </c>
      <c r="H14" s="44">
        <f t="shared" si="1"/>
        <v>1707.5</v>
      </c>
      <c r="I14" s="46">
        <v>1805</v>
      </c>
      <c r="J14" s="45">
        <v>1815</v>
      </c>
      <c r="K14" s="44">
        <f t="shared" si="2"/>
        <v>1810</v>
      </c>
      <c r="L14" s="52">
        <v>1690.5</v>
      </c>
      <c r="M14" s="51">
        <v>1.2977000000000001</v>
      </c>
      <c r="N14" s="51">
        <v>1.1063000000000001</v>
      </c>
      <c r="O14" s="50">
        <v>100.43</v>
      </c>
      <c r="P14" s="43">
        <v>1302.69</v>
      </c>
      <c r="Q14" s="43">
        <v>1316.19</v>
      </c>
      <c r="R14" s="49">
        <f t="shared" si="3"/>
        <v>1528.066528066528</v>
      </c>
      <c r="S14" s="48">
        <v>1.2991999999999999</v>
      </c>
    </row>
    <row r="15" spans="1:19">
      <c r="B15" s="47">
        <v>42562</v>
      </c>
      <c r="C15" s="46">
        <v>1680</v>
      </c>
      <c r="D15" s="45">
        <v>1681</v>
      </c>
      <c r="E15" s="44">
        <f t="shared" si="0"/>
        <v>1680.5</v>
      </c>
      <c r="F15" s="46">
        <v>1705</v>
      </c>
      <c r="G15" s="45">
        <v>1710</v>
      </c>
      <c r="H15" s="44">
        <f t="shared" si="1"/>
        <v>1707.5</v>
      </c>
      <c r="I15" s="46">
        <v>1805</v>
      </c>
      <c r="J15" s="45">
        <v>1815</v>
      </c>
      <c r="K15" s="44">
        <f t="shared" si="2"/>
        <v>1810</v>
      </c>
      <c r="L15" s="52">
        <v>1681</v>
      </c>
      <c r="M15" s="51">
        <v>1.2986</v>
      </c>
      <c r="N15" s="51">
        <v>1.1046</v>
      </c>
      <c r="O15" s="50">
        <v>102.42</v>
      </c>
      <c r="P15" s="43">
        <v>1294.47</v>
      </c>
      <c r="Q15" s="43">
        <v>1315.28</v>
      </c>
      <c r="R15" s="49">
        <f t="shared" si="3"/>
        <v>1521.8178526163317</v>
      </c>
      <c r="S15" s="48">
        <v>1.3001</v>
      </c>
    </row>
    <row r="16" spans="1:19">
      <c r="B16" s="47">
        <v>42563</v>
      </c>
      <c r="C16" s="46">
        <v>1686</v>
      </c>
      <c r="D16" s="45">
        <v>1686.5</v>
      </c>
      <c r="E16" s="44">
        <f t="shared" si="0"/>
        <v>1686.25</v>
      </c>
      <c r="F16" s="46">
        <v>1710</v>
      </c>
      <c r="G16" s="45">
        <v>1715</v>
      </c>
      <c r="H16" s="44">
        <f t="shared" si="1"/>
        <v>1712.5</v>
      </c>
      <c r="I16" s="46">
        <v>1810</v>
      </c>
      <c r="J16" s="45">
        <v>1820</v>
      </c>
      <c r="K16" s="44">
        <f t="shared" si="2"/>
        <v>1815</v>
      </c>
      <c r="L16" s="52">
        <v>1686.5</v>
      </c>
      <c r="M16" s="51">
        <v>1.3159000000000001</v>
      </c>
      <c r="N16" s="51">
        <v>1.1093</v>
      </c>
      <c r="O16" s="50">
        <v>103.91</v>
      </c>
      <c r="P16" s="43">
        <v>1281.6300000000001</v>
      </c>
      <c r="Q16" s="43">
        <v>1301.71</v>
      </c>
      <c r="R16" s="49">
        <f t="shared" si="3"/>
        <v>1520.3281348598216</v>
      </c>
      <c r="S16" s="48">
        <v>1.3174999999999999</v>
      </c>
    </row>
    <row r="17" spans="2:19">
      <c r="B17" s="47">
        <v>42564</v>
      </c>
      <c r="C17" s="46">
        <v>1705</v>
      </c>
      <c r="D17" s="45">
        <v>1715</v>
      </c>
      <c r="E17" s="44">
        <f t="shared" si="0"/>
        <v>1710</v>
      </c>
      <c r="F17" s="46">
        <v>1720</v>
      </c>
      <c r="G17" s="45">
        <v>1730</v>
      </c>
      <c r="H17" s="44">
        <f t="shared" si="1"/>
        <v>1725</v>
      </c>
      <c r="I17" s="46">
        <v>1820</v>
      </c>
      <c r="J17" s="45">
        <v>1830</v>
      </c>
      <c r="K17" s="44">
        <f t="shared" si="2"/>
        <v>1825</v>
      </c>
      <c r="L17" s="52">
        <v>1715</v>
      </c>
      <c r="M17" s="51">
        <v>1.3280000000000001</v>
      </c>
      <c r="N17" s="51">
        <v>1.1074999999999999</v>
      </c>
      <c r="O17" s="50">
        <v>104.64</v>
      </c>
      <c r="P17" s="43">
        <v>1291.42</v>
      </c>
      <c r="Q17" s="43">
        <v>1301.1400000000001</v>
      </c>
      <c r="R17" s="49">
        <f t="shared" si="3"/>
        <v>1548.5327313769753</v>
      </c>
      <c r="S17" s="48">
        <v>1.3295999999999999</v>
      </c>
    </row>
    <row r="18" spans="2:19">
      <c r="B18" s="47">
        <v>42565</v>
      </c>
      <c r="C18" s="46">
        <v>1720</v>
      </c>
      <c r="D18" s="45">
        <v>1721</v>
      </c>
      <c r="E18" s="44">
        <f t="shared" si="0"/>
        <v>1720.5</v>
      </c>
      <c r="F18" s="46">
        <v>1735</v>
      </c>
      <c r="G18" s="45">
        <v>1740</v>
      </c>
      <c r="H18" s="44">
        <f t="shared" si="1"/>
        <v>1737.5</v>
      </c>
      <c r="I18" s="46">
        <v>1835</v>
      </c>
      <c r="J18" s="45">
        <v>1845</v>
      </c>
      <c r="K18" s="44">
        <f t="shared" si="2"/>
        <v>1840</v>
      </c>
      <c r="L18" s="52">
        <v>1721</v>
      </c>
      <c r="M18" s="51">
        <v>1.3373999999999999</v>
      </c>
      <c r="N18" s="51">
        <v>1.1152</v>
      </c>
      <c r="O18" s="50">
        <v>105.77</v>
      </c>
      <c r="P18" s="43">
        <v>1286.83</v>
      </c>
      <c r="Q18" s="43">
        <v>1299.77</v>
      </c>
      <c r="R18" s="49">
        <f t="shared" si="3"/>
        <v>1543.2209469153515</v>
      </c>
      <c r="S18" s="48">
        <v>1.3387</v>
      </c>
    </row>
    <row r="19" spans="2:19">
      <c r="B19" s="47">
        <v>42566</v>
      </c>
      <c r="C19" s="46">
        <v>1730.5</v>
      </c>
      <c r="D19" s="45">
        <v>1731</v>
      </c>
      <c r="E19" s="44">
        <f t="shared" si="0"/>
        <v>1730.75</v>
      </c>
      <c r="F19" s="46">
        <v>1750</v>
      </c>
      <c r="G19" s="45">
        <v>1755</v>
      </c>
      <c r="H19" s="44">
        <f t="shared" si="1"/>
        <v>1752.5</v>
      </c>
      <c r="I19" s="46">
        <v>1850</v>
      </c>
      <c r="J19" s="45">
        <v>1860</v>
      </c>
      <c r="K19" s="44">
        <f t="shared" si="2"/>
        <v>1855</v>
      </c>
      <c r="L19" s="52">
        <v>1731</v>
      </c>
      <c r="M19" s="51">
        <v>1.337</v>
      </c>
      <c r="N19" s="51">
        <v>1.1123000000000001</v>
      </c>
      <c r="O19" s="50">
        <v>105.73</v>
      </c>
      <c r="P19" s="43">
        <v>1294.69</v>
      </c>
      <c r="Q19" s="43">
        <v>1311.37</v>
      </c>
      <c r="R19" s="49">
        <f t="shared" si="3"/>
        <v>1556.2348287332554</v>
      </c>
      <c r="S19" s="48">
        <v>1.3383</v>
      </c>
    </row>
    <row r="20" spans="2:19">
      <c r="B20" s="47">
        <v>42569</v>
      </c>
      <c r="C20" s="46">
        <v>1720</v>
      </c>
      <c r="D20" s="45">
        <v>1725</v>
      </c>
      <c r="E20" s="44">
        <f t="shared" si="0"/>
        <v>1722.5</v>
      </c>
      <c r="F20" s="46">
        <v>1735</v>
      </c>
      <c r="G20" s="45">
        <v>1745</v>
      </c>
      <c r="H20" s="44">
        <f t="shared" si="1"/>
        <v>1740</v>
      </c>
      <c r="I20" s="46">
        <v>1835</v>
      </c>
      <c r="J20" s="45">
        <v>1845</v>
      </c>
      <c r="K20" s="44">
        <f t="shared" si="2"/>
        <v>1840</v>
      </c>
      <c r="L20" s="52">
        <v>1725</v>
      </c>
      <c r="M20" s="51">
        <v>1.3259000000000001</v>
      </c>
      <c r="N20" s="51">
        <v>1.1057999999999999</v>
      </c>
      <c r="O20" s="50">
        <v>105.74</v>
      </c>
      <c r="P20" s="43">
        <v>1301</v>
      </c>
      <c r="Q20" s="43">
        <v>1314.7</v>
      </c>
      <c r="R20" s="49">
        <f t="shared" si="3"/>
        <v>1559.9565925122085</v>
      </c>
      <c r="S20" s="48">
        <v>1.3272999999999999</v>
      </c>
    </row>
    <row r="21" spans="2:19">
      <c r="B21" s="47">
        <v>42570</v>
      </c>
      <c r="C21" s="46">
        <v>1726</v>
      </c>
      <c r="D21" s="45">
        <v>1728</v>
      </c>
      <c r="E21" s="44">
        <f t="shared" si="0"/>
        <v>1727</v>
      </c>
      <c r="F21" s="46">
        <v>1745</v>
      </c>
      <c r="G21" s="45">
        <v>1755</v>
      </c>
      <c r="H21" s="44">
        <f t="shared" si="1"/>
        <v>1750</v>
      </c>
      <c r="I21" s="46">
        <v>1845</v>
      </c>
      <c r="J21" s="45">
        <v>1855</v>
      </c>
      <c r="K21" s="44">
        <f t="shared" si="2"/>
        <v>1850</v>
      </c>
      <c r="L21" s="52">
        <v>1728</v>
      </c>
      <c r="M21" s="51">
        <v>1.3133999999999999</v>
      </c>
      <c r="N21" s="51">
        <v>1.1032</v>
      </c>
      <c r="O21" s="50">
        <v>106.19</v>
      </c>
      <c r="P21" s="43">
        <v>1315.67</v>
      </c>
      <c r="Q21" s="43">
        <v>1334.8</v>
      </c>
      <c r="R21" s="49">
        <f t="shared" si="3"/>
        <v>1566.3524292965917</v>
      </c>
      <c r="S21" s="48">
        <v>1.3148</v>
      </c>
    </row>
    <row r="22" spans="2:19">
      <c r="B22" s="47">
        <v>42571</v>
      </c>
      <c r="C22" s="46">
        <v>1714</v>
      </c>
      <c r="D22" s="45">
        <v>1716</v>
      </c>
      <c r="E22" s="44">
        <f t="shared" si="0"/>
        <v>1715</v>
      </c>
      <c r="F22" s="46">
        <v>1730</v>
      </c>
      <c r="G22" s="45">
        <v>1735</v>
      </c>
      <c r="H22" s="44">
        <f t="shared" si="1"/>
        <v>1732.5</v>
      </c>
      <c r="I22" s="46">
        <v>1825</v>
      </c>
      <c r="J22" s="45">
        <v>1835</v>
      </c>
      <c r="K22" s="44">
        <f t="shared" si="2"/>
        <v>1830</v>
      </c>
      <c r="L22" s="52">
        <v>1716</v>
      </c>
      <c r="M22" s="51">
        <v>1.3171999999999999</v>
      </c>
      <c r="N22" s="51">
        <v>1.1012</v>
      </c>
      <c r="O22" s="50">
        <v>106.5</v>
      </c>
      <c r="P22" s="43">
        <v>1302.76</v>
      </c>
      <c r="Q22" s="43">
        <v>1315.69</v>
      </c>
      <c r="R22" s="49">
        <f t="shared" si="3"/>
        <v>1558.3000363240103</v>
      </c>
      <c r="S22" s="48">
        <v>1.3187</v>
      </c>
    </row>
    <row r="23" spans="2:19">
      <c r="B23" s="47">
        <v>42572</v>
      </c>
      <c r="C23" s="46">
        <v>1725</v>
      </c>
      <c r="D23" s="45">
        <v>1726</v>
      </c>
      <c r="E23" s="44">
        <f t="shared" si="0"/>
        <v>1725.5</v>
      </c>
      <c r="F23" s="46">
        <v>1740</v>
      </c>
      <c r="G23" s="45">
        <v>1745</v>
      </c>
      <c r="H23" s="44">
        <f t="shared" si="1"/>
        <v>1742.5</v>
      </c>
      <c r="I23" s="46">
        <v>1835</v>
      </c>
      <c r="J23" s="45">
        <v>1845</v>
      </c>
      <c r="K23" s="44">
        <f t="shared" si="2"/>
        <v>1840</v>
      </c>
      <c r="L23" s="52">
        <v>1726</v>
      </c>
      <c r="M23" s="51">
        <v>1.3173999999999999</v>
      </c>
      <c r="N23" s="51">
        <v>1.1012</v>
      </c>
      <c r="O23" s="50">
        <v>106.31</v>
      </c>
      <c r="P23" s="43">
        <v>1310.1600000000001</v>
      </c>
      <c r="Q23" s="43">
        <v>1322.97</v>
      </c>
      <c r="R23" s="49">
        <f t="shared" si="3"/>
        <v>1567.3810388666909</v>
      </c>
      <c r="S23" s="48">
        <v>1.319</v>
      </c>
    </row>
    <row r="24" spans="2:19">
      <c r="B24" s="47">
        <v>42573</v>
      </c>
      <c r="C24" s="46">
        <v>1720</v>
      </c>
      <c r="D24" s="45">
        <v>1720.5</v>
      </c>
      <c r="E24" s="44">
        <f t="shared" si="0"/>
        <v>1720.25</v>
      </c>
      <c r="F24" s="46">
        <v>1740</v>
      </c>
      <c r="G24" s="45">
        <v>1745</v>
      </c>
      <c r="H24" s="44">
        <f t="shared" si="1"/>
        <v>1742.5</v>
      </c>
      <c r="I24" s="46">
        <v>1830</v>
      </c>
      <c r="J24" s="45">
        <v>1840</v>
      </c>
      <c r="K24" s="44">
        <f t="shared" si="2"/>
        <v>1835</v>
      </c>
      <c r="L24" s="52">
        <v>1720.5</v>
      </c>
      <c r="M24" s="51">
        <v>1.3115000000000001</v>
      </c>
      <c r="N24" s="51">
        <v>1.1025</v>
      </c>
      <c r="O24" s="50">
        <v>106.07</v>
      </c>
      <c r="P24" s="43">
        <v>1311.86</v>
      </c>
      <c r="Q24" s="43">
        <v>1328.92</v>
      </c>
      <c r="R24" s="49">
        <f t="shared" si="3"/>
        <v>1560.5442176870747</v>
      </c>
      <c r="S24" s="48">
        <v>1.3130999999999999</v>
      </c>
    </row>
    <row r="25" spans="2:19">
      <c r="B25" s="47">
        <v>42576</v>
      </c>
      <c r="C25" s="46">
        <v>1718</v>
      </c>
      <c r="D25" s="45">
        <v>1722</v>
      </c>
      <c r="E25" s="44">
        <f t="shared" si="0"/>
        <v>1720</v>
      </c>
      <c r="F25" s="46">
        <v>1735</v>
      </c>
      <c r="G25" s="45">
        <v>1740</v>
      </c>
      <c r="H25" s="44">
        <f t="shared" si="1"/>
        <v>1737.5</v>
      </c>
      <c r="I25" s="46">
        <v>1820</v>
      </c>
      <c r="J25" s="45">
        <v>1830</v>
      </c>
      <c r="K25" s="44">
        <f t="shared" si="2"/>
        <v>1825</v>
      </c>
      <c r="L25" s="52">
        <v>1722</v>
      </c>
      <c r="M25" s="51">
        <v>1.3120000000000001</v>
      </c>
      <c r="N25" s="51">
        <v>1.0985</v>
      </c>
      <c r="O25" s="50">
        <v>106.21</v>
      </c>
      <c r="P25" s="43">
        <v>1312.5</v>
      </c>
      <c r="Q25" s="43">
        <v>1324.4</v>
      </c>
      <c r="R25" s="49">
        <f t="shared" si="3"/>
        <v>1567.5921711424669</v>
      </c>
      <c r="S25" s="48">
        <v>1.3138000000000001</v>
      </c>
    </row>
    <row r="26" spans="2:19">
      <c r="B26" s="47">
        <v>42577</v>
      </c>
      <c r="C26" s="46">
        <v>1720</v>
      </c>
      <c r="D26" s="45">
        <v>1721</v>
      </c>
      <c r="E26" s="44">
        <f t="shared" si="0"/>
        <v>1720.5</v>
      </c>
      <c r="F26" s="46">
        <v>1730</v>
      </c>
      <c r="G26" s="45">
        <v>1735</v>
      </c>
      <c r="H26" s="44">
        <f t="shared" si="1"/>
        <v>1732.5</v>
      </c>
      <c r="I26" s="46">
        <v>1815</v>
      </c>
      <c r="J26" s="45">
        <v>1825</v>
      </c>
      <c r="K26" s="44">
        <f t="shared" si="2"/>
        <v>1820</v>
      </c>
      <c r="L26" s="52">
        <v>1721</v>
      </c>
      <c r="M26" s="51">
        <v>1.3129</v>
      </c>
      <c r="N26" s="51">
        <v>1.0998000000000001</v>
      </c>
      <c r="O26" s="50">
        <v>104.31</v>
      </c>
      <c r="P26" s="43">
        <v>1310.84</v>
      </c>
      <c r="Q26" s="43">
        <v>1319.49</v>
      </c>
      <c r="R26" s="49">
        <f t="shared" si="3"/>
        <v>1564.829969085288</v>
      </c>
      <c r="S26" s="48">
        <v>1.3149</v>
      </c>
    </row>
    <row r="27" spans="2:19">
      <c r="B27" s="47">
        <v>42578</v>
      </c>
      <c r="C27" s="46">
        <v>1715</v>
      </c>
      <c r="D27" s="45">
        <v>1717</v>
      </c>
      <c r="E27" s="44">
        <f t="shared" si="0"/>
        <v>1716</v>
      </c>
      <c r="F27" s="46">
        <v>1730</v>
      </c>
      <c r="G27" s="45">
        <v>1735</v>
      </c>
      <c r="H27" s="44">
        <f t="shared" si="1"/>
        <v>1732.5</v>
      </c>
      <c r="I27" s="46">
        <v>1815</v>
      </c>
      <c r="J27" s="45">
        <v>1825</v>
      </c>
      <c r="K27" s="44">
        <f t="shared" si="2"/>
        <v>1820</v>
      </c>
      <c r="L27" s="52">
        <v>1717</v>
      </c>
      <c r="M27" s="51">
        <v>1.3104</v>
      </c>
      <c r="N27" s="51">
        <v>1.0992</v>
      </c>
      <c r="O27" s="50">
        <v>105.74</v>
      </c>
      <c r="P27" s="43">
        <v>1310.29</v>
      </c>
      <c r="Q27" s="43">
        <v>1321.8</v>
      </c>
      <c r="R27" s="49">
        <f t="shared" si="3"/>
        <v>1562.0451237263464</v>
      </c>
      <c r="S27" s="48">
        <v>1.3126</v>
      </c>
    </row>
    <row r="28" spans="2:19">
      <c r="B28" s="47">
        <v>42579</v>
      </c>
      <c r="C28" s="46">
        <v>1711</v>
      </c>
      <c r="D28" s="45">
        <v>1712</v>
      </c>
      <c r="E28" s="44">
        <f t="shared" si="0"/>
        <v>1711.5</v>
      </c>
      <c r="F28" s="46">
        <v>1720</v>
      </c>
      <c r="G28" s="45">
        <v>1725</v>
      </c>
      <c r="H28" s="44">
        <f t="shared" si="1"/>
        <v>1722.5</v>
      </c>
      <c r="I28" s="46">
        <v>1805</v>
      </c>
      <c r="J28" s="45">
        <v>1815</v>
      </c>
      <c r="K28" s="44">
        <f t="shared" si="2"/>
        <v>1810</v>
      </c>
      <c r="L28" s="52">
        <v>1712</v>
      </c>
      <c r="M28" s="51">
        <v>1.3159000000000001</v>
      </c>
      <c r="N28" s="51">
        <v>1.1083000000000001</v>
      </c>
      <c r="O28" s="50">
        <v>104.69</v>
      </c>
      <c r="P28" s="43">
        <v>1301.01</v>
      </c>
      <c r="Q28" s="43">
        <v>1308.7</v>
      </c>
      <c r="R28" s="49">
        <f t="shared" si="3"/>
        <v>1544.7081115221511</v>
      </c>
      <c r="S28" s="48">
        <v>1.3181</v>
      </c>
    </row>
    <row r="29" spans="2:19">
      <c r="B29" s="47">
        <v>42580</v>
      </c>
      <c r="C29" s="46">
        <v>1720</v>
      </c>
      <c r="D29" s="45">
        <v>1730</v>
      </c>
      <c r="E29" s="44">
        <f t="shared" si="0"/>
        <v>1725</v>
      </c>
      <c r="F29" s="46">
        <v>1730</v>
      </c>
      <c r="G29" s="45">
        <v>1740</v>
      </c>
      <c r="H29" s="44">
        <f t="shared" si="1"/>
        <v>1735</v>
      </c>
      <c r="I29" s="46">
        <v>1820</v>
      </c>
      <c r="J29" s="45">
        <v>1830</v>
      </c>
      <c r="K29" s="44">
        <f t="shared" si="2"/>
        <v>1825</v>
      </c>
      <c r="L29" s="52">
        <v>1730</v>
      </c>
      <c r="M29" s="51">
        <v>1.3177000000000001</v>
      </c>
      <c r="N29" s="51">
        <v>1.1113999999999999</v>
      </c>
      <c r="O29" s="50">
        <v>103.34</v>
      </c>
      <c r="P29" s="43">
        <v>1312.89</v>
      </c>
      <c r="Q29" s="43">
        <v>1318.28</v>
      </c>
      <c r="R29" s="49">
        <f t="shared" si="3"/>
        <v>1556.5952852258413</v>
      </c>
      <c r="S29" s="48">
        <v>1.3199000000000001</v>
      </c>
    </row>
    <row r="30" spans="2:19" s="10" customFormat="1">
      <c r="B30" s="42" t="s">
        <v>11</v>
      </c>
      <c r="C30" s="41">
        <f>ROUND(AVERAGE(C9:C29),2)</f>
        <v>1706.93</v>
      </c>
      <c r="D30" s="40">
        <f>ROUND(AVERAGE(D9:D29),2)</f>
        <v>1710</v>
      </c>
      <c r="E30" s="39">
        <f>ROUND(AVERAGE(C30:D30),2)</f>
        <v>1708.47</v>
      </c>
      <c r="F30" s="41">
        <f>ROUND(AVERAGE(F9:F29),2)</f>
        <v>1723.1</v>
      </c>
      <c r="G30" s="40">
        <f>ROUND(AVERAGE(G9:G29),2)</f>
        <v>1729.52</v>
      </c>
      <c r="H30" s="39">
        <f>ROUND(AVERAGE(F30:G30),2)</f>
        <v>1726.31</v>
      </c>
      <c r="I30" s="41">
        <f>ROUND(AVERAGE(I9:I29),2)</f>
        <v>1819.29</v>
      </c>
      <c r="J30" s="40">
        <f>ROUND(AVERAGE(J9:J29),2)</f>
        <v>1829.29</v>
      </c>
      <c r="K30" s="39">
        <f>ROUND(AVERAGE(I30:J30),2)</f>
        <v>1824.29</v>
      </c>
      <c r="L30" s="38">
        <f>ROUND(AVERAGE(L9:L29),2)</f>
        <v>1710</v>
      </c>
      <c r="M30" s="37">
        <f>ROUND(AVERAGE(M9:M29),4)</f>
        <v>1.3159000000000001</v>
      </c>
      <c r="N30" s="36">
        <f>ROUND(AVERAGE(N9:N29),4)</f>
        <v>1.1066</v>
      </c>
      <c r="O30" s="175">
        <f>ROUND(AVERAGE(O9:O29),2)</f>
        <v>104.12</v>
      </c>
      <c r="P30" s="35">
        <f>AVERAGE(P9:P29)</f>
        <v>1299.4861904761904</v>
      </c>
      <c r="Q30" s="35">
        <f>AVERAGE(Q9:Q29)</f>
        <v>1312.712857142857</v>
      </c>
      <c r="R30" s="35">
        <f>AVERAGE(R9:R29)</f>
        <v>1545.3008868646002</v>
      </c>
      <c r="S30" s="34">
        <f>AVERAGE(S9:S29)</f>
        <v>1.3175619047619047</v>
      </c>
    </row>
    <row r="31" spans="2:19" s="5" customFormat="1">
      <c r="B31" s="33" t="s">
        <v>12</v>
      </c>
      <c r="C31" s="32">
        <f t="shared" ref="C31:S31" si="4">MAX(C9:C29)</f>
        <v>1730.5</v>
      </c>
      <c r="D31" s="31">
        <f t="shared" si="4"/>
        <v>1731</v>
      </c>
      <c r="E31" s="30">
        <f t="shared" si="4"/>
        <v>1730.75</v>
      </c>
      <c r="F31" s="32">
        <f t="shared" si="4"/>
        <v>1750</v>
      </c>
      <c r="G31" s="31">
        <f t="shared" si="4"/>
        <v>1755</v>
      </c>
      <c r="H31" s="30">
        <f t="shared" si="4"/>
        <v>1752.5</v>
      </c>
      <c r="I31" s="32">
        <f t="shared" si="4"/>
        <v>1850</v>
      </c>
      <c r="J31" s="31">
        <f t="shared" si="4"/>
        <v>1860</v>
      </c>
      <c r="K31" s="30">
        <f t="shared" si="4"/>
        <v>1855</v>
      </c>
      <c r="L31" s="29">
        <f t="shared" si="4"/>
        <v>1731</v>
      </c>
      <c r="M31" s="28">
        <f t="shared" si="4"/>
        <v>1.3373999999999999</v>
      </c>
      <c r="N31" s="27">
        <f t="shared" si="4"/>
        <v>1.1152</v>
      </c>
      <c r="O31" s="26">
        <f t="shared" si="4"/>
        <v>106.5</v>
      </c>
      <c r="P31" s="25">
        <f t="shared" si="4"/>
        <v>1315.67</v>
      </c>
      <c r="Q31" s="25">
        <f t="shared" si="4"/>
        <v>1334.8</v>
      </c>
      <c r="R31" s="25">
        <f t="shared" si="4"/>
        <v>1567.5921711424669</v>
      </c>
      <c r="S31" s="24">
        <f t="shared" si="4"/>
        <v>1.3387</v>
      </c>
    </row>
    <row r="32" spans="2:19" s="5" customFormat="1" ht="13.5" thickBot="1">
      <c r="B32" s="23" t="s">
        <v>13</v>
      </c>
      <c r="C32" s="22">
        <f t="shared" ref="C32:S32" si="5">MIN(C9:C29)</f>
        <v>1680</v>
      </c>
      <c r="D32" s="21">
        <f t="shared" si="5"/>
        <v>1681</v>
      </c>
      <c r="E32" s="20">
        <f t="shared" si="5"/>
        <v>1680.5</v>
      </c>
      <c r="F32" s="22">
        <f t="shared" si="5"/>
        <v>1700</v>
      </c>
      <c r="G32" s="21">
        <f t="shared" si="5"/>
        <v>1705</v>
      </c>
      <c r="H32" s="20">
        <f t="shared" si="5"/>
        <v>1702.5</v>
      </c>
      <c r="I32" s="22">
        <f t="shared" si="5"/>
        <v>1800</v>
      </c>
      <c r="J32" s="21">
        <f t="shared" si="5"/>
        <v>1810</v>
      </c>
      <c r="K32" s="20">
        <f t="shared" si="5"/>
        <v>1805</v>
      </c>
      <c r="L32" s="19">
        <f t="shared" si="5"/>
        <v>1681</v>
      </c>
      <c r="M32" s="18">
        <f t="shared" si="5"/>
        <v>1.2967</v>
      </c>
      <c r="N32" s="17">
        <f t="shared" si="5"/>
        <v>1.0985</v>
      </c>
      <c r="O32" s="16">
        <f t="shared" si="5"/>
        <v>100.43</v>
      </c>
      <c r="P32" s="15">
        <f t="shared" si="5"/>
        <v>1281.6300000000001</v>
      </c>
      <c r="Q32" s="15">
        <f t="shared" si="5"/>
        <v>1288.99</v>
      </c>
      <c r="R32" s="15">
        <f t="shared" si="5"/>
        <v>1513.0575249035269</v>
      </c>
      <c r="S32" s="14">
        <f t="shared" si="5"/>
        <v>1.2984</v>
      </c>
    </row>
    <row r="34" spans="2:14">
      <c r="B34" s="7" t="s">
        <v>14</v>
      </c>
      <c r="C34" s="9"/>
      <c r="D34" s="9"/>
      <c r="E34" s="8"/>
      <c r="F34" s="9"/>
      <c r="G34" s="9"/>
      <c r="H34" s="8"/>
      <c r="I34" s="9"/>
      <c r="J34" s="9"/>
      <c r="K34" s="8"/>
      <c r="L34" s="9"/>
      <c r="M34" s="9"/>
      <c r="N34" s="8"/>
    </row>
    <row r="35" spans="2:14">
      <c r="B35" s="7" t="s">
        <v>15</v>
      </c>
      <c r="C35" s="9"/>
      <c r="D35" s="9"/>
      <c r="E35" s="8"/>
      <c r="F35" s="9"/>
      <c r="G35" s="9"/>
      <c r="H35" s="8"/>
      <c r="I35" s="9"/>
      <c r="J35" s="9"/>
      <c r="K35" s="8"/>
      <c r="L35" s="9"/>
      <c r="M35" s="9"/>
      <c r="N35" s="8"/>
    </row>
  </sheetData>
  <mergeCells count="7">
    <mergeCell ref="P7:Q7"/>
    <mergeCell ref="S7:S8"/>
    <mergeCell ref="C7:E7"/>
    <mergeCell ref="F7:H7"/>
    <mergeCell ref="I7:K7"/>
    <mergeCell ref="L7:L8"/>
    <mergeCell ref="M7:O7"/>
  </mergeCells>
  <phoneticPr fontId="7" type="noConversion"/>
  <printOptions horizontalCentered="1" verticalCentered="1" gridLines="1" gridLinesSet="0"/>
  <pageMargins left="0.19685039370078741" right="0.19685039370078741" top="0.98425196850393704" bottom="0.98425196850393704" header="0.51181102362204722" footer="0.51181102362204722"/>
  <pageSetup paperSize="9" scale="96" orientation="landscape" horizontalDpi="204" verticalDpi="196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3:Y35"/>
  <sheetViews>
    <sheetView workbookViewId="0">
      <pane ySplit="8" topLeftCell="A9" activePane="bottomLeft" state="frozen"/>
      <selection activeCell="C46" sqref="C46"/>
      <selection pane="bottomLeft"/>
    </sheetView>
  </sheetViews>
  <sheetFormatPr defaultRowHeight="12.75"/>
  <cols>
    <col min="2" max="2" width="9.7109375" bestFit="1" customWidth="1"/>
    <col min="3" max="3" width="12.42578125" style="4" bestFit="1" customWidth="1"/>
    <col min="4" max="4" width="12" style="4" bestFit="1" customWidth="1"/>
    <col min="5" max="5" width="9.42578125" bestFit="1" customWidth="1"/>
    <col min="6" max="7" width="10.7109375" style="4" customWidth="1"/>
    <col min="8" max="8" width="10.7109375" customWidth="1"/>
    <col min="9" max="10" width="10.7109375" style="4" customWidth="1"/>
    <col min="11" max="11" width="10.7109375" customWidth="1"/>
    <col min="12" max="13" width="10.7109375" style="4" customWidth="1"/>
    <col min="14" max="14" width="10.7109375" customWidth="1"/>
    <col min="15" max="16" width="10.7109375" style="4" customWidth="1"/>
    <col min="17" max="17" width="10.7109375" customWidth="1"/>
    <col min="18" max="18" width="12.5703125" style="4" bestFit="1" customWidth="1"/>
    <col min="19" max="19" width="10" style="4" bestFit="1" customWidth="1"/>
    <col min="20" max="20" width="14.140625" bestFit="1" customWidth="1"/>
    <col min="21" max="21" width="12.5703125" style="4" bestFit="1" customWidth="1"/>
    <col min="22" max="22" width="10.5703125" bestFit="1" customWidth="1"/>
    <col min="23" max="23" width="11.28515625" bestFit="1" customWidth="1"/>
    <col min="24" max="24" width="14.140625" bestFit="1" customWidth="1"/>
    <col min="25" max="25" width="10.5703125" bestFit="1" customWidth="1"/>
  </cols>
  <sheetData>
    <row r="3" spans="1:25" ht="15.75">
      <c r="B3" s="6" t="s">
        <v>19</v>
      </c>
    </row>
    <row r="4" spans="1:25">
      <c r="B4" s="61" t="s">
        <v>27</v>
      </c>
    </row>
    <row r="6" spans="1:25" ht="13.5" thickBot="1">
      <c r="B6" s="1">
        <v>42552</v>
      </c>
    </row>
    <row r="7" spans="1:25" ht="13.5" thickBot="1">
      <c r="B7" s="60"/>
      <c r="C7" s="183" t="s">
        <v>0</v>
      </c>
      <c r="D7" s="184"/>
      <c r="E7" s="185"/>
      <c r="F7" s="183" t="s">
        <v>2</v>
      </c>
      <c r="G7" s="184"/>
      <c r="H7" s="185"/>
      <c r="I7" s="186" t="s">
        <v>25</v>
      </c>
      <c r="J7" s="187"/>
      <c r="K7" s="188"/>
      <c r="L7" s="186" t="s">
        <v>24</v>
      </c>
      <c r="M7" s="187"/>
      <c r="N7" s="188"/>
      <c r="O7" s="186" t="s">
        <v>23</v>
      </c>
      <c r="P7" s="187"/>
      <c r="Q7" s="188"/>
      <c r="R7" s="176" t="s">
        <v>4</v>
      </c>
      <c r="S7" s="178" t="s">
        <v>21</v>
      </c>
      <c r="T7" s="179"/>
      <c r="U7" s="180"/>
      <c r="V7" s="181" t="s">
        <v>5</v>
      </c>
      <c r="W7" s="182"/>
      <c r="X7" s="11" t="s">
        <v>18</v>
      </c>
      <c r="Y7" s="176" t="s">
        <v>20</v>
      </c>
    </row>
    <row r="8" spans="1:25" ht="13.5" thickBot="1">
      <c r="A8" s="3"/>
      <c r="B8" s="59"/>
      <c r="C8" s="57" t="s">
        <v>6</v>
      </c>
      <c r="D8" s="57" t="s">
        <v>7</v>
      </c>
      <c r="E8" s="58" t="s">
        <v>1</v>
      </c>
      <c r="F8" s="57" t="s">
        <v>6</v>
      </c>
      <c r="G8" s="57" t="s">
        <v>7</v>
      </c>
      <c r="H8" s="58" t="s">
        <v>1</v>
      </c>
      <c r="I8" s="57" t="s">
        <v>6</v>
      </c>
      <c r="J8" s="57" t="s">
        <v>7</v>
      </c>
      <c r="K8" s="58" t="s">
        <v>1</v>
      </c>
      <c r="L8" s="57" t="s">
        <v>6</v>
      </c>
      <c r="M8" s="57" t="s">
        <v>7</v>
      </c>
      <c r="N8" s="58" t="s">
        <v>1</v>
      </c>
      <c r="O8" s="57" t="s">
        <v>6</v>
      </c>
      <c r="P8" s="57" t="s">
        <v>7</v>
      </c>
      <c r="Q8" s="58" t="s">
        <v>1</v>
      </c>
      <c r="R8" s="177"/>
      <c r="S8" s="56" t="s">
        <v>10</v>
      </c>
      <c r="T8" s="55" t="s">
        <v>16</v>
      </c>
      <c r="U8" s="12" t="s">
        <v>17</v>
      </c>
      <c r="V8" s="54" t="s">
        <v>8</v>
      </c>
      <c r="W8" s="54" t="s">
        <v>9</v>
      </c>
      <c r="X8" s="13" t="s">
        <v>8</v>
      </c>
      <c r="Y8" s="177" t="s">
        <v>20</v>
      </c>
    </row>
    <row r="9" spans="1:25">
      <c r="B9" s="47">
        <v>42552</v>
      </c>
      <c r="C9" s="46">
        <v>1644.5</v>
      </c>
      <c r="D9" s="45">
        <v>1645</v>
      </c>
      <c r="E9" s="44">
        <f t="shared" ref="E9:E29" si="0">AVERAGE(C9:D9)</f>
        <v>1644.75</v>
      </c>
      <c r="F9" s="46">
        <v>1654</v>
      </c>
      <c r="G9" s="45">
        <v>1654.5</v>
      </c>
      <c r="H9" s="44">
        <f t="shared" ref="H9:H29" si="1">AVERAGE(F9:G9)</f>
        <v>1654.25</v>
      </c>
      <c r="I9" s="46">
        <v>1688</v>
      </c>
      <c r="J9" s="45">
        <v>1693</v>
      </c>
      <c r="K9" s="44">
        <f t="shared" ref="K9:K29" si="2">AVERAGE(I9:J9)</f>
        <v>1690.5</v>
      </c>
      <c r="L9" s="46">
        <v>1730</v>
      </c>
      <c r="M9" s="45">
        <v>1735</v>
      </c>
      <c r="N9" s="44">
        <f t="shared" ref="N9:N29" si="3">AVERAGE(L9:M9)</f>
        <v>1732.5</v>
      </c>
      <c r="O9" s="46">
        <v>1778</v>
      </c>
      <c r="P9" s="45">
        <v>1783</v>
      </c>
      <c r="Q9" s="44">
        <f t="shared" ref="Q9:Q29" si="4">AVERAGE(O9:P9)</f>
        <v>1780.5</v>
      </c>
      <c r="R9" s="52">
        <v>1645</v>
      </c>
      <c r="S9" s="51">
        <v>1.3291999999999999</v>
      </c>
      <c r="T9" s="53">
        <v>1.1120000000000001</v>
      </c>
      <c r="U9" s="50">
        <v>102.62</v>
      </c>
      <c r="V9" s="43">
        <v>1237.5899999999999</v>
      </c>
      <c r="W9" s="43">
        <v>1243.52</v>
      </c>
      <c r="X9" s="49">
        <f t="shared" ref="X9:X29" si="5">R9/T9</f>
        <v>1479.3165467625897</v>
      </c>
      <c r="Y9" s="48">
        <v>1.3305</v>
      </c>
    </row>
    <row r="10" spans="1:25">
      <c r="B10" s="47">
        <v>42555</v>
      </c>
      <c r="C10" s="46">
        <v>1652</v>
      </c>
      <c r="D10" s="45">
        <v>1653</v>
      </c>
      <c r="E10" s="44">
        <f t="shared" si="0"/>
        <v>1652.5</v>
      </c>
      <c r="F10" s="46">
        <v>1662</v>
      </c>
      <c r="G10" s="45">
        <v>1662.5</v>
      </c>
      <c r="H10" s="44">
        <f t="shared" si="1"/>
        <v>1662.25</v>
      </c>
      <c r="I10" s="46">
        <v>1692</v>
      </c>
      <c r="J10" s="45">
        <v>1697</v>
      </c>
      <c r="K10" s="44">
        <f t="shared" si="2"/>
        <v>1694.5</v>
      </c>
      <c r="L10" s="46">
        <v>1733</v>
      </c>
      <c r="M10" s="45">
        <v>1738</v>
      </c>
      <c r="N10" s="44">
        <f t="shared" si="3"/>
        <v>1735.5</v>
      </c>
      <c r="O10" s="46">
        <v>1780</v>
      </c>
      <c r="P10" s="45">
        <v>1785</v>
      </c>
      <c r="Q10" s="44">
        <f t="shared" si="4"/>
        <v>1782.5</v>
      </c>
      <c r="R10" s="52">
        <v>1653</v>
      </c>
      <c r="S10" s="51">
        <v>1.3272999999999999</v>
      </c>
      <c r="T10" s="51">
        <v>1.1135999999999999</v>
      </c>
      <c r="U10" s="50">
        <v>102.6</v>
      </c>
      <c r="V10" s="43">
        <v>1245.3900000000001</v>
      </c>
      <c r="W10" s="43">
        <v>1251.22</v>
      </c>
      <c r="X10" s="49">
        <f t="shared" si="5"/>
        <v>1484.375</v>
      </c>
      <c r="Y10" s="48">
        <v>1.3287</v>
      </c>
    </row>
    <row r="11" spans="1:25">
      <c r="B11" s="47">
        <v>42556</v>
      </c>
      <c r="C11" s="46">
        <v>1622</v>
      </c>
      <c r="D11" s="45">
        <v>1624</v>
      </c>
      <c r="E11" s="44">
        <f t="shared" si="0"/>
        <v>1623</v>
      </c>
      <c r="F11" s="46">
        <v>1633</v>
      </c>
      <c r="G11" s="45">
        <v>1633.5</v>
      </c>
      <c r="H11" s="44">
        <f t="shared" si="1"/>
        <v>1633.25</v>
      </c>
      <c r="I11" s="46">
        <v>1667</v>
      </c>
      <c r="J11" s="45">
        <v>1672</v>
      </c>
      <c r="K11" s="44">
        <f t="shared" si="2"/>
        <v>1669.5</v>
      </c>
      <c r="L11" s="46">
        <v>1708</v>
      </c>
      <c r="M11" s="45">
        <v>1713</v>
      </c>
      <c r="N11" s="44">
        <f t="shared" si="3"/>
        <v>1710.5</v>
      </c>
      <c r="O11" s="46">
        <v>1755</v>
      </c>
      <c r="P11" s="45">
        <v>1760</v>
      </c>
      <c r="Q11" s="44">
        <f t="shared" si="4"/>
        <v>1757.5</v>
      </c>
      <c r="R11" s="52">
        <v>1624</v>
      </c>
      <c r="S11" s="51">
        <v>1.3116000000000001</v>
      </c>
      <c r="T11" s="51">
        <v>1.1143000000000001</v>
      </c>
      <c r="U11" s="50">
        <v>101.8</v>
      </c>
      <c r="V11" s="43">
        <v>1238.18</v>
      </c>
      <c r="W11" s="43">
        <v>1244</v>
      </c>
      <c r="X11" s="49">
        <f t="shared" si="5"/>
        <v>1457.4172125998384</v>
      </c>
      <c r="Y11" s="48">
        <v>1.3130999999999999</v>
      </c>
    </row>
    <row r="12" spans="1:25">
      <c r="B12" s="47">
        <v>42557</v>
      </c>
      <c r="C12" s="46">
        <v>1623</v>
      </c>
      <c r="D12" s="45">
        <v>1623.5</v>
      </c>
      <c r="E12" s="44">
        <f t="shared" si="0"/>
        <v>1623.25</v>
      </c>
      <c r="F12" s="46">
        <v>1634.5</v>
      </c>
      <c r="G12" s="45">
        <v>1635</v>
      </c>
      <c r="H12" s="44">
        <f t="shared" si="1"/>
        <v>1634.75</v>
      </c>
      <c r="I12" s="46">
        <v>1670</v>
      </c>
      <c r="J12" s="45">
        <v>1675</v>
      </c>
      <c r="K12" s="44">
        <f t="shared" si="2"/>
        <v>1672.5</v>
      </c>
      <c r="L12" s="46">
        <v>1712</v>
      </c>
      <c r="M12" s="45">
        <v>1717</v>
      </c>
      <c r="N12" s="44">
        <f t="shared" si="3"/>
        <v>1714.5</v>
      </c>
      <c r="O12" s="46">
        <v>1758</v>
      </c>
      <c r="P12" s="45">
        <v>1763</v>
      </c>
      <c r="Q12" s="44">
        <f t="shared" si="4"/>
        <v>1760.5</v>
      </c>
      <c r="R12" s="52">
        <v>1623.5</v>
      </c>
      <c r="S12" s="51">
        <v>1.2967</v>
      </c>
      <c r="T12" s="51">
        <v>1.1052999999999999</v>
      </c>
      <c r="U12" s="50">
        <v>100.51</v>
      </c>
      <c r="V12" s="43">
        <v>1252.02</v>
      </c>
      <c r="W12" s="43">
        <v>1259.24</v>
      </c>
      <c r="X12" s="49">
        <f t="shared" si="5"/>
        <v>1468.8319913145754</v>
      </c>
      <c r="Y12" s="48">
        <v>1.2984</v>
      </c>
    </row>
    <row r="13" spans="1:25">
      <c r="B13" s="47">
        <v>42558</v>
      </c>
      <c r="C13" s="46">
        <v>1636.5</v>
      </c>
      <c r="D13" s="45">
        <v>1637</v>
      </c>
      <c r="E13" s="44">
        <f t="shared" si="0"/>
        <v>1636.75</v>
      </c>
      <c r="F13" s="46">
        <v>1646.5</v>
      </c>
      <c r="G13" s="45">
        <v>1647</v>
      </c>
      <c r="H13" s="44">
        <f t="shared" si="1"/>
        <v>1646.75</v>
      </c>
      <c r="I13" s="46">
        <v>1682</v>
      </c>
      <c r="J13" s="45">
        <v>1687</v>
      </c>
      <c r="K13" s="44">
        <f t="shared" si="2"/>
        <v>1684.5</v>
      </c>
      <c r="L13" s="46">
        <v>1723</v>
      </c>
      <c r="M13" s="45">
        <v>1728</v>
      </c>
      <c r="N13" s="44">
        <f t="shared" si="3"/>
        <v>1725.5</v>
      </c>
      <c r="O13" s="46">
        <v>1770</v>
      </c>
      <c r="P13" s="45">
        <v>1775</v>
      </c>
      <c r="Q13" s="44">
        <f t="shared" si="4"/>
        <v>1772.5</v>
      </c>
      <c r="R13" s="52">
        <v>1637</v>
      </c>
      <c r="S13" s="51">
        <v>1.3009999999999999</v>
      </c>
      <c r="T13" s="51">
        <v>1.1073999999999999</v>
      </c>
      <c r="U13" s="50">
        <v>100.97</v>
      </c>
      <c r="V13" s="43">
        <v>1258.26</v>
      </c>
      <c r="W13" s="43">
        <v>1264.49</v>
      </c>
      <c r="X13" s="49">
        <f t="shared" si="5"/>
        <v>1478.2373126241648</v>
      </c>
      <c r="Y13" s="48">
        <v>1.3025</v>
      </c>
    </row>
    <row r="14" spans="1:25">
      <c r="B14" s="47">
        <v>42559</v>
      </c>
      <c r="C14" s="46">
        <v>1640</v>
      </c>
      <c r="D14" s="45">
        <v>1640.5</v>
      </c>
      <c r="E14" s="44">
        <f t="shared" si="0"/>
        <v>1640.25</v>
      </c>
      <c r="F14" s="46">
        <v>1652</v>
      </c>
      <c r="G14" s="45">
        <v>1652.5</v>
      </c>
      <c r="H14" s="44">
        <f t="shared" si="1"/>
        <v>1652.25</v>
      </c>
      <c r="I14" s="46">
        <v>1685</v>
      </c>
      <c r="J14" s="45">
        <v>1690</v>
      </c>
      <c r="K14" s="44">
        <f t="shared" si="2"/>
        <v>1687.5</v>
      </c>
      <c r="L14" s="46">
        <v>1728</v>
      </c>
      <c r="M14" s="45">
        <v>1733</v>
      </c>
      <c r="N14" s="44">
        <f t="shared" si="3"/>
        <v>1730.5</v>
      </c>
      <c r="O14" s="46">
        <v>1775</v>
      </c>
      <c r="P14" s="45">
        <v>1780</v>
      </c>
      <c r="Q14" s="44">
        <f t="shared" si="4"/>
        <v>1777.5</v>
      </c>
      <c r="R14" s="52">
        <v>1640.5</v>
      </c>
      <c r="S14" s="51">
        <v>1.2977000000000001</v>
      </c>
      <c r="T14" s="51">
        <v>1.1063000000000001</v>
      </c>
      <c r="U14" s="50">
        <v>100.43</v>
      </c>
      <c r="V14" s="43">
        <v>1264.1600000000001</v>
      </c>
      <c r="W14" s="43">
        <v>1271.94</v>
      </c>
      <c r="X14" s="49">
        <f t="shared" si="5"/>
        <v>1482.8708306969177</v>
      </c>
      <c r="Y14" s="48">
        <v>1.2991999999999999</v>
      </c>
    </row>
    <row r="15" spans="1:25">
      <c r="B15" s="47">
        <v>42562</v>
      </c>
      <c r="C15" s="46">
        <v>1652.5</v>
      </c>
      <c r="D15" s="45">
        <v>1653</v>
      </c>
      <c r="E15" s="44">
        <f t="shared" si="0"/>
        <v>1652.75</v>
      </c>
      <c r="F15" s="46">
        <v>1662</v>
      </c>
      <c r="G15" s="45">
        <v>1662.5</v>
      </c>
      <c r="H15" s="44">
        <f t="shared" si="1"/>
        <v>1662.25</v>
      </c>
      <c r="I15" s="46">
        <v>1693</v>
      </c>
      <c r="J15" s="45">
        <v>1698</v>
      </c>
      <c r="K15" s="44">
        <f t="shared" si="2"/>
        <v>1695.5</v>
      </c>
      <c r="L15" s="46">
        <v>1735</v>
      </c>
      <c r="M15" s="45">
        <v>1740</v>
      </c>
      <c r="N15" s="44">
        <f t="shared" si="3"/>
        <v>1737.5</v>
      </c>
      <c r="O15" s="46">
        <v>1782</v>
      </c>
      <c r="P15" s="45">
        <v>1787</v>
      </c>
      <c r="Q15" s="44">
        <f t="shared" si="4"/>
        <v>1784.5</v>
      </c>
      <c r="R15" s="52">
        <v>1653</v>
      </c>
      <c r="S15" s="51">
        <v>1.2986</v>
      </c>
      <c r="T15" s="51">
        <v>1.1046</v>
      </c>
      <c r="U15" s="50">
        <v>102.42</v>
      </c>
      <c r="V15" s="43">
        <v>1272.9100000000001</v>
      </c>
      <c r="W15" s="43">
        <v>1278.75</v>
      </c>
      <c r="X15" s="49">
        <f t="shared" si="5"/>
        <v>1496.4693101575231</v>
      </c>
      <c r="Y15" s="48">
        <v>1.3001</v>
      </c>
    </row>
    <row r="16" spans="1:25">
      <c r="B16" s="47">
        <v>42563</v>
      </c>
      <c r="C16" s="46">
        <v>1645.5</v>
      </c>
      <c r="D16" s="45">
        <v>1646</v>
      </c>
      <c r="E16" s="44">
        <f t="shared" si="0"/>
        <v>1645.75</v>
      </c>
      <c r="F16" s="46">
        <v>1658</v>
      </c>
      <c r="G16" s="45">
        <v>1660</v>
      </c>
      <c r="H16" s="44">
        <f t="shared" si="1"/>
        <v>1659</v>
      </c>
      <c r="I16" s="46">
        <v>1693</v>
      </c>
      <c r="J16" s="45">
        <v>1698</v>
      </c>
      <c r="K16" s="44">
        <f t="shared" si="2"/>
        <v>1695.5</v>
      </c>
      <c r="L16" s="46">
        <v>1733</v>
      </c>
      <c r="M16" s="45">
        <v>1738</v>
      </c>
      <c r="N16" s="44">
        <f t="shared" si="3"/>
        <v>1735.5</v>
      </c>
      <c r="O16" s="46">
        <v>1780</v>
      </c>
      <c r="P16" s="45">
        <v>1785</v>
      </c>
      <c r="Q16" s="44">
        <f t="shared" si="4"/>
        <v>1782.5</v>
      </c>
      <c r="R16" s="52">
        <v>1646</v>
      </c>
      <c r="S16" s="51">
        <v>1.3159000000000001</v>
      </c>
      <c r="T16" s="51">
        <v>1.1093</v>
      </c>
      <c r="U16" s="50">
        <v>103.91</v>
      </c>
      <c r="V16" s="43">
        <v>1250.8499999999999</v>
      </c>
      <c r="W16" s="43">
        <v>1259.96</v>
      </c>
      <c r="X16" s="49">
        <f t="shared" si="5"/>
        <v>1483.8186243577031</v>
      </c>
      <c r="Y16" s="48">
        <v>1.3174999999999999</v>
      </c>
    </row>
    <row r="17" spans="2:25">
      <c r="B17" s="47">
        <v>42564</v>
      </c>
      <c r="C17" s="46">
        <v>1668.5</v>
      </c>
      <c r="D17" s="45">
        <v>1669.5</v>
      </c>
      <c r="E17" s="44">
        <f t="shared" si="0"/>
        <v>1669</v>
      </c>
      <c r="F17" s="46">
        <v>1681</v>
      </c>
      <c r="G17" s="45">
        <v>1681.5</v>
      </c>
      <c r="H17" s="44">
        <f t="shared" si="1"/>
        <v>1681.25</v>
      </c>
      <c r="I17" s="46">
        <v>1713</v>
      </c>
      <c r="J17" s="45">
        <v>1718</v>
      </c>
      <c r="K17" s="44">
        <f t="shared" si="2"/>
        <v>1715.5</v>
      </c>
      <c r="L17" s="46">
        <v>1753</v>
      </c>
      <c r="M17" s="45">
        <v>1758</v>
      </c>
      <c r="N17" s="44">
        <f t="shared" si="3"/>
        <v>1755.5</v>
      </c>
      <c r="O17" s="46">
        <v>1800</v>
      </c>
      <c r="P17" s="45">
        <v>1805</v>
      </c>
      <c r="Q17" s="44">
        <f t="shared" si="4"/>
        <v>1802.5</v>
      </c>
      <c r="R17" s="52">
        <v>1669.5</v>
      </c>
      <c r="S17" s="51">
        <v>1.3280000000000001</v>
      </c>
      <c r="T17" s="51">
        <v>1.1074999999999999</v>
      </c>
      <c r="U17" s="50">
        <v>104.64</v>
      </c>
      <c r="V17" s="43">
        <v>1257.1500000000001</v>
      </c>
      <c r="W17" s="43">
        <v>1264.67</v>
      </c>
      <c r="X17" s="49">
        <f t="shared" si="5"/>
        <v>1507.4492099322799</v>
      </c>
      <c r="Y17" s="48">
        <v>1.3295999999999999</v>
      </c>
    </row>
    <row r="18" spans="2:25">
      <c r="B18" s="47">
        <v>42565</v>
      </c>
      <c r="C18" s="46">
        <v>1671</v>
      </c>
      <c r="D18" s="45">
        <v>1672</v>
      </c>
      <c r="E18" s="44">
        <f t="shared" si="0"/>
        <v>1671.5</v>
      </c>
      <c r="F18" s="46">
        <v>1680.5</v>
      </c>
      <c r="G18" s="45">
        <v>1681</v>
      </c>
      <c r="H18" s="44">
        <f t="shared" si="1"/>
        <v>1680.75</v>
      </c>
      <c r="I18" s="46">
        <v>1713</v>
      </c>
      <c r="J18" s="45">
        <v>1718</v>
      </c>
      <c r="K18" s="44">
        <f t="shared" si="2"/>
        <v>1715.5</v>
      </c>
      <c r="L18" s="46">
        <v>1753</v>
      </c>
      <c r="M18" s="45">
        <v>1758</v>
      </c>
      <c r="N18" s="44">
        <f t="shared" si="3"/>
        <v>1755.5</v>
      </c>
      <c r="O18" s="46">
        <v>1800</v>
      </c>
      <c r="P18" s="45">
        <v>1805</v>
      </c>
      <c r="Q18" s="44">
        <f t="shared" si="4"/>
        <v>1802.5</v>
      </c>
      <c r="R18" s="52">
        <v>1672</v>
      </c>
      <c r="S18" s="51">
        <v>1.3373999999999999</v>
      </c>
      <c r="T18" s="51">
        <v>1.1152</v>
      </c>
      <c r="U18" s="50">
        <v>105.77</v>
      </c>
      <c r="V18" s="43">
        <v>1250.19</v>
      </c>
      <c r="W18" s="43">
        <v>1255.7</v>
      </c>
      <c r="X18" s="49">
        <f t="shared" si="5"/>
        <v>1499.2826398852224</v>
      </c>
      <c r="Y18" s="48">
        <v>1.3387</v>
      </c>
    </row>
    <row r="19" spans="2:25">
      <c r="B19" s="47">
        <v>42566</v>
      </c>
      <c r="C19" s="46">
        <v>1681.5</v>
      </c>
      <c r="D19" s="45">
        <v>1682</v>
      </c>
      <c r="E19" s="44">
        <f t="shared" si="0"/>
        <v>1681.75</v>
      </c>
      <c r="F19" s="46">
        <v>1695</v>
      </c>
      <c r="G19" s="45">
        <v>1695.5</v>
      </c>
      <c r="H19" s="44">
        <f t="shared" si="1"/>
        <v>1695.25</v>
      </c>
      <c r="I19" s="46">
        <v>1725</v>
      </c>
      <c r="J19" s="45">
        <v>1730</v>
      </c>
      <c r="K19" s="44">
        <f t="shared" si="2"/>
        <v>1727.5</v>
      </c>
      <c r="L19" s="46">
        <v>1765</v>
      </c>
      <c r="M19" s="45">
        <v>1770</v>
      </c>
      <c r="N19" s="44">
        <f t="shared" si="3"/>
        <v>1767.5</v>
      </c>
      <c r="O19" s="46">
        <v>1813</v>
      </c>
      <c r="P19" s="45">
        <v>1818</v>
      </c>
      <c r="Q19" s="44">
        <f t="shared" si="4"/>
        <v>1815.5</v>
      </c>
      <c r="R19" s="52">
        <v>1682</v>
      </c>
      <c r="S19" s="51">
        <v>1.337</v>
      </c>
      <c r="T19" s="51">
        <v>1.1123000000000001</v>
      </c>
      <c r="U19" s="50">
        <v>105.73</v>
      </c>
      <c r="V19" s="43">
        <v>1258.04</v>
      </c>
      <c r="W19" s="43">
        <v>1266.9100000000001</v>
      </c>
      <c r="X19" s="49">
        <f t="shared" si="5"/>
        <v>1512.1819652971319</v>
      </c>
      <c r="Y19" s="48">
        <v>1.3383</v>
      </c>
    </row>
    <row r="20" spans="2:25">
      <c r="B20" s="47">
        <v>42569</v>
      </c>
      <c r="C20" s="46">
        <v>1644.5</v>
      </c>
      <c r="D20" s="45">
        <v>1645</v>
      </c>
      <c r="E20" s="44">
        <f t="shared" si="0"/>
        <v>1644.75</v>
      </c>
      <c r="F20" s="46">
        <v>1652</v>
      </c>
      <c r="G20" s="45">
        <v>1652.5</v>
      </c>
      <c r="H20" s="44">
        <f t="shared" si="1"/>
        <v>1652.25</v>
      </c>
      <c r="I20" s="46">
        <v>1683</v>
      </c>
      <c r="J20" s="45">
        <v>1688</v>
      </c>
      <c r="K20" s="44">
        <f t="shared" si="2"/>
        <v>1685.5</v>
      </c>
      <c r="L20" s="46">
        <v>1723</v>
      </c>
      <c r="M20" s="45">
        <v>1728</v>
      </c>
      <c r="N20" s="44">
        <f t="shared" si="3"/>
        <v>1725.5</v>
      </c>
      <c r="O20" s="46">
        <v>1770</v>
      </c>
      <c r="P20" s="45">
        <v>1775</v>
      </c>
      <c r="Q20" s="44">
        <f t="shared" si="4"/>
        <v>1772.5</v>
      </c>
      <c r="R20" s="52">
        <v>1645</v>
      </c>
      <c r="S20" s="51">
        <v>1.3259000000000001</v>
      </c>
      <c r="T20" s="51">
        <v>1.1057999999999999</v>
      </c>
      <c r="U20" s="50">
        <v>105.74</v>
      </c>
      <c r="V20" s="43">
        <v>1240.67</v>
      </c>
      <c r="W20" s="43">
        <v>1245.01</v>
      </c>
      <c r="X20" s="49">
        <f t="shared" si="5"/>
        <v>1487.610779526135</v>
      </c>
      <c r="Y20" s="48">
        <v>1.3272999999999999</v>
      </c>
    </row>
    <row r="21" spans="2:25">
      <c r="B21" s="47">
        <v>42570</v>
      </c>
      <c r="C21" s="46">
        <v>1642</v>
      </c>
      <c r="D21" s="45">
        <v>1643</v>
      </c>
      <c r="E21" s="44">
        <f t="shared" si="0"/>
        <v>1642.5</v>
      </c>
      <c r="F21" s="46">
        <v>1655</v>
      </c>
      <c r="G21" s="45">
        <v>1655.5</v>
      </c>
      <c r="H21" s="44">
        <f t="shared" si="1"/>
        <v>1655.25</v>
      </c>
      <c r="I21" s="46">
        <v>1688</v>
      </c>
      <c r="J21" s="45">
        <v>1693</v>
      </c>
      <c r="K21" s="44">
        <f t="shared" si="2"/>
        <v>1690.5</v>
      </c>
      <c r="L21" s="46">
        <v>1728</v>
      </c>
      <c r="M21" s="45">
        <v>1733</v>
      </c>
      <c r="N21" s="44">
        <f t="shared" si="3"/>
        <v>1730.5</v>
      </c>
      <c r="O21" s="46">
        <v>1775</v>
      </c>
      <c r="P21" s="45">
        <v>1780</v>
      </c>
      <c r="Q21" s="44">
        <f t="shared" si="4"/>
        <v>1777.5</v>
      </c>
      <c r="R21" s="52">
        <v>1643</v>
      </c>
      <c r="S21" s="51">
        <v>1.3133999999999999</v>
      </c>
      <c r="T21" s="51">
        <v>1.1032</v>
      </c>
      <c r="U21" s="50">
        <v>106.19</v>
      </c>
      <c r="V21" s="43">
        <v>1250.95</v>
      </c>
      <c r="W21" s="43">
        <v>1259.1300000000001</v>
      </c>
      <c r="X21" s="49">
        <f t="shared" si="5"/>
        <v>1489.3038433647571</v>
      </c>
      <c r="Y21" s="48">
        <v>1.3148</v>
      </c>
    </row>
    <row r="22" spans="2:25">
      <c r="B22" s="47">
        <v>42571</v>
      </c>
      <c r="C22" s="46">
        <v>1608</v>
      </c>
      <c r="D22" s="45">
        <v>1609</v>
      </c>
      <c r="E22" s="44">
        <f t="shared" si="0"/>
        <v>1608.5</v>
      </c>
      <c r="F22" s="46">
        <v>1624</v>
      </c>
      <c r="G22" s="45">
        <v>1625</v>
      </c>
      <c r="H22" s="44">
        <f t="shared" si="1"/>
        <v>1624.5</v>
      </c>
      <c r="I22" s="46">
        <v>1660</v>
      </c>
      <c r="J22" s="45">
        <v>1665</v>
      </c>
      <c r="K22" s="44">
        <f t="shared" si="2"/>
        <v>1662.5</v>
      </c>
      <c r="L22" s="46">
        <v>1700</v>
      </c>
      <c r="M22" s="45">
        <v>1705</v>
      </c>
      <c r="N22" s="44">
        <f t="shared" si="3"/>
        <v>1702.5</v>
      </c>
      <c r="O22" s="46">
        <v>1747</v>
      </c>
      <c r="P22" s="45">
        <v>1752</v>
      </c>
      <c r="Q22" s="44">
        <f t="shared" si="4"/>
        <v>1749.5</v>
      </c>
      <c r="R22" s="52">
        <v>1609</v>
      </c>
      <c r="S22" s="51">
        <v>1.3171999999999999</v>
      </c>
      <c r="T22" s="51">
        <v>1.1012</v>
      </c>
      <c r="U22" s="50">
        <v>106.5</v>
      </c>
      <c r="V22" s="43">
        <v>1221.53</v>
      </c>
      <c r="W22" s="43">
        <v>1232.27</v>
      </c>
      <c r="X22" s="49">
        <f t="shared" si="5"/>
        <v>1461.1333091173267</v>
      </c>
      <c r="Y22" s="48">
        <v>1.3187</v>
      </c>
    </row>
    <row r="23" spans="2:25">
      <c r="B23" s="47">
        <v>42572</v>
      </c>
      <c r="C23" s="46">
        <v>1594</v>
      </c>
      <c r="D23" s="45">
        <v>1594.5</v>
      </c>
      <c r="E23" s="44">
        <f t="shared" si="0"/>
        <v>1594.25</v>
      </c>
      <c r="F23" s="46">
        <v>1611</v>
      </c>
      <c r="G23" s="45">
        <v>1611.5</v>
      </c>
      <c r="H23" s="44">
        <f t="shared" si="1"/>
        <v>1611.25</v>
      </c>
      <c r="I23" s="46">
        <v>1648</v>
      </c>
      <c r="J23" s="45">
        <v>1653</v>
      </c>
      <c r="K23" s="44">
        <f t="shared" si="2"/>
        <v>1650.5</v>
      </c>
      <c r="L23" s="46">
        <v>1688</v>
      </c>
      <c r="M23" s="45">
        <v>1693</v>
      </c>
      <c r="N23" s="44">
        <f t="shared" si="3"/>
        <v>1690.5</v>
      </c>
      <c r="O23" s="46">
        <v>1735</v>
      </c>
      <c r="P23" s="45">
        <v>1740</v>
      </c>
      <c r="Q23" s="44">
        <f t="shared" si="4"/>
        <v>1737.5</v>
      </c>
      <c r="R23" s="52">
        <v>1594.5</v>
      </c>
      <c r="S23" s="51">
        <v>1.3173999999999999</v>
      </c>
      <c r="T23" s="51">
        <v>1.1012</v>
      </c>
      <c r="U23" s="50">
        <v>106.31</v>
      </c>
      <c r="V23" s="43">
        <v>1210.3399999999999</v>
      </c>
      <c r="W23" s="43">
        <v>1221.76</v>
      </c>
      <c r="X23" s="49">
        <f t="shared" si="5"/>
        <v>1447.9658554304397</v>
      </c>
      <c r="Y23" s="48">
        <v>1.319</v>
      </c>
    </row>
    <row r="24" spans="2:25">
      <c r="B24" s="47">
        <v>42573</v>
      </c>
      <c r="C24" s="46">
        <v>1599.5</v>
      </c>
      <c r="D24" s="45">
        <v>1600</v>
      </c>
      <c r="E24" s="44">
        <f t="shared" si="0"/>
        <v>1599.75</v>
      </c>
      <c r="F24" s="46">
        <v>1612</v>
      </c>
      <c r="G24" s="45">
        <v>1612.5</v>
      </c>
      <c r="H24" s="44">
        <f t="shared" si="1"/>
        <v>1612.25</v>
      </c>
      <c r="I24" s="46">
        <v>1650</v>
      </c>
      <c r="J24" s="45">
        <v>1655</v>
      </c>
      <c r="K24" s="44">
        <f t="shared" si="2"/>
        <v>1652.5</v>
      </c>
      <c r="L24" s="46">
        <v>1690</v>
      </c>
      <c r="M24" s="45">
        <v>1695</v>
      </c>
      <c r="N24" s="44">
        <f t="shared" si="3"/>
        <v>1692.5</v>
      </c>
      <c r="O24" s="46">
        <v>1738</v>
      </c>
      <c r="P24" s="45">
        <v>1743</v>
      </c>
      <c r="Q24" s="44">
        <f t="shared" si="4"/>
        <v>1740.5</v>
      </c>
      <c r="R24" s="52">
        <v>1600</v>
      </c>
      <c r="S24" s="51">
        <v>1.3115000000000001</v>
      </c>
      <c r="T24" s="51">
        <v>1.1025</v>
      </c>
      <c r="U24" s="50">
        <v>106.07</v>
      </c>
      <c r="V24" s="43">
        <v>1219.98</v>
      </c>
      <c r="W24" s="43">
        <v>1228.01</v>
      </c>
      <c r="X24" s="49">
        <f t="shared" si="5"/>
        <v>1451.2471655328798</v>
      </c>
      <c r="Y24" s="48">
        <v>1.3130999999999999</v>
      </c>
    </row>
    <row r="25" spans="2:25">
      <c r="B25" s="47">
        <v>42576</v>
      </c>
      <c r="C25" s="46">
        <v>1600.5</v>
      </c>
      <c r="D25" s="45">
        <v>1601</v>
      </c>
      <c r="E25" s="44">
        <f t="shared" si="0"/>
        <v>1600.75</v>
      </c>
      <c r="F25" s="46">
        <v>1612</v>
      </c>
      <c r="G25" s="45">
        <v>1613</v>
      </c>
      <c r="H25" s="44">
        <f t="shared" si="1"/>
        <v>1612.5</v>
      </c>
      <c r="I25" s="46">
        <v>1653</v>
      </c>
      <c r="J25" s="45">
        <v>1658</v>
      </c>
      <c r="K25" s="44">
        <f t="shared" si="2"/>
        <v>1655.5</v>
      </c>
      <c r="L25" s="46">
        <v>1695</v>
      </c>
      <c r="M25" s="45">
        <v>1700</v>
      </c>
      <c r="N25" s="44">
        <f t="shared" si="3"/>
        <v>1697.5</v>
      </c>
      <c r="O25" s="46">
        <v>1742</v>
      </c>
      <c r="P25" s="45">
        <v>1747</v>
      </c>
      <c r="Q25" s="44">
        <f t="shared" si="4"/>
        <v>1744.5</v>
      </c>
      <c r="R25" s="52">
        <v>1601</v>
      </c>
      <c r="S25" s="51">
        <v>1.3120000000000001</v>
      </c>
      <c r="T25" s="51">
        <v>1.0985</v>
      </c>
      <c r="U25" s="50">
        <v>106.21</v>
      </c>
      <c r="V25" s="43">
        <v>1220.27</v>
      </c>
      <c r="W25" s="43">
        <v>1227.74</v>
      </c>
      <c r="X25" s="49">
        <f t="shared" si="5"/>
        <v>1457.4419663177059</v>
      </c>
      <c r="Y25" s="48">
        <v>1.3138000000000001</v>
      </c>
    </row>
    <row r="26" spans="2:25">
      <c r="B26" s="47">
        <v>42577</v>
      </c>
      <c r="C26" s="46">
        <v>1590</v>
      </c>
      <c r="D26" s="45">
        <v>1590.5</v>
      </c>
      <c r="E26" s="44">
        <f t="shared" si="0"/>
        <v>1590.25</v>
      </c>
      <c r="F26" s="46">
        <v>1600</v>
      </c>
      <c r="G26" s="45">
        <v>1601</v>
      </c>
      <c r="H26" s="44">
        <f t="shared" si="1"/>
        <v>1600.5</v>
      </c>
      <c r="I26" s="46">
        <v>1642</v>
      </c>
      <c r="J26" s="45">
        <v>1647</v>
      </c>
      <c r="K26" s="44">
        <f t="shared" si="2"/>
        <v>1644.5</v>
      </c>
      <c r="L26" s="46">
        <v>1682</v>
      </c>
      <c r="M26" s="45">
        <v>1687</v>
      </c>
      <c r="N26" s="44">
        <f t="shared" si="3"/>
        <v>1684.5</v>
      </c>
      <c r="O26" s="46">
        <v>1728</v>
      </c>
      <c r="P26" s="45">
        <v>1733</v>
      </c>
      <c r="Q26" s="44">
        <f t="shared" si="4"/>
        <v>1730.5</v>
      </c>
      <c r="R26" s="52">
        <v>1590.5</v>
      </c>
      <c r="S26" s="51">
        <v>1.3129</v>
      </c>
      <c r="T26" s="51">
        <v>1.0998000000000001</v>
      </c>
      <c r="U26" s="50">
        <v>104.31</v>
      </c>
      <c r="V26" s="43">
        <v>1211.44</v>
      </c>
      <c r="W26" s="43">
        <v>1217.58</v>
      </c>
      <c r="X26" s="49">
        <f t="shared" si="5"/>
        <v>1446.1720312784141</v>
      </c>
      <c r="Y26" s="48">
        <v>1.3149</v>
      </c>
    </row>
    <row r="27" spans="2:25">
      <c r="B27" s="47">
        <v>42578</v>
      </c>
      <c r="C27" s="46">
        <v>1583</v>
      </c>
      <c r="D27" s="45">
        <v>1584</v>
      </c>
      <c r="E27" s="44">
        <f t="shared" si="0"/>
        <v>1583.5</v>
      </c>
      <c r="F27" s="46">
        <v>1592.5</v>
      </c>
      <c r="G27" s="45">
        <v>1593</v>
      </c>
      <c r="H27" s="44">
        <f t="shared" si="1"/>
        <v>1592.75</v>
      </c>
      <c r="I27" s="46">
        <v>1633</v>
      </c>
      <c r="J27" s="45">
        <v>1638</v>
      </c>
      <c r="K27" s="44">
        <f t="shared" si="2"/>
        <v>1635.5</v>
      </c>
      <c r="L27" s="46">
        <v>1673</v>
      </c>
      <c r="M27" s="45">
        <v>1678</v>
      </c>
      <c r="N27" s="44">
        <f t="shared" si="3"/>
        <v>1675.5</v>
      </c>
      <c r="O27" s="46">
        <v>1720</v>
      </c>
      <c r="P27" s="45">
        <v>1725</v>
      </c>
      <c r="Q27" s="44">
        <f t="shared" si="4"/>
        <v>1722.5</v>
      </c>
      <c r="R27" s="52">
        <v>1584</v>
      </c>
      <c r="S27" s="51">
        <v>1.3104</v>
      </c>
      <c r="T27" s="51">
        <v>1.0992</v>
      </c>
      <c r="U27" s="50">
        <v>105.74</v>
      </c>
      <c r="V27" s="43">
        <v>1208.79</v>
      </c>
      <c r="W27" s="43">
        <v>1213.6199999999999</v>
      </c>
      <c r="X27" s="49">
        <f t="shared" si="5"/>
        <v>1441.0480349344978</v>
      </c>
      <c r="Y27" s="48">
        <v>1.3126</v>
      </c>
    </row>
    <row r="28" spans="2:25">
      <c r="B28" s="47">
        <v>42579</v>
      </c>
      <c r="C28" s="46">
        <v>1597</v>
      </c>
      <c r="D28" s="45">
        <v>1598</v>
      </c>
      <c r="E28" s="44">
        <f t="shared" si="0"/>
        <v>1597.5</v>
      </c>
      <c r="F28" s="46">
        <v>1602.5</v>
      </c>
      <c r="G28" s="45">
        <v>1603</v>
      </c>
      <c r="H28" s="44">
        <f t="shared" si="1"/>
        <v>1602.75</v>
      </c>
      <c r="I28" s="46">
        <v>1643</v>
      </c>
      <c r="J28" s="45">
        <v>1648</v>
      </c>
      <c r="K28" s="44">
        <f t="shared" si="2"/>
        <v>1645.5</v>
      </c>
      <c r="L28" s="46">
        <v>1685</v>
      </c>
      <c r="M28" s="45">
        <v>1690</v>
      </c>
      <c r="N28" s="44">
        <f t="shared" si="3"/>
        <v>1687.5</v>
      </c>
      <c r="O28" s="46">
        <v>1732</v>
      </c>
      <c r="P28" s="45">
        <v>1737</v>
      </c>
      <c r="Q28" s="44">
        <f t="shared" si="4"/>
        <v>1734.5</v>
      </c>
      <c r="R28" s="52">
        <v>1598</v>
      </c>
      <c r="S28" s="51">
        <v>1.3159000000000001</v>
      </c>
      <c r="T28" s="51">
        <v>1.1083000000000001</v>
      </c>
      <c r="U28" s="50">
        <v>104.69</v>
      </c>
      <c r="V28" s="43">
        <v>1214.3800000000001</v>
      </c>
      <c r="W28" s="43">
        <v>1216.1400000000001</v>
      </c>
      <c r="X28" s="49">
        <f t="shared" si="5"/>
        <v>1441.8478751240639</v>
      </c>
      <c r="Y28" s="48">
        <v>1.3181</v>
      </c>
    </row>
    <row r="29" spans="2:25">
      <c r="B29" s="47">
        <v>42580</v>
      </c>
      <c r="C29" s="46">
        <v>1615.5</v>
      </c>
      <c r="D29" s="45">
        <v>1616</v>
      </c>
      <c r="E29" s="44">
        <f t="shared" si="0"/>
        <v>1615.75</v>
      </c>
      <c r="F29" s="46">
        <v>1627.5</v>
      </c>
      <c r="G29" s="45">
        <v>1628</v>
      </c>
      <c r="H29" s="44">
        <f t="shared" si="1"/>
        <v>1627.75</v>
      </c>
      <c r="I29" s="46">
        <v>1668</v>
      </c>
      <c r="J29" s="45">
        <v>1673</v>
      </c>
      <c r="K29" s="44">
        <f t="shared" si="2"/>
        <v>1670.5</v>
      </c>
      <c r="L29" s="46">
        <v>1708</v>
      </c>
      <c r="M29" s="45">
        <v>1713</v>
      </c>
      <c r="N29" s="44">
        <f t="shared" si="3"/>
        <v>1710.5</v>
      </c>
      <c r="O29" s="46">
        <v>1755</v>
      </c>
      <c r="P29" s="45">
        <v>1760</v>
      </c>
      <c r="Q29" s="44">
        <f t="shared" si="4"/>
        <v>1757.5</v>
      </c>
      <c r="R29" s="52">
        <v>1616</v>
      </c>
      <c r="S29" s="51">
        <v>1.3177000000000001</v>
      </c>
      <c r="T29" s="51">
        <v>1.1113999999999999</v>
      </c>
      <c r="U29" s="50">
        <v>103.34</v>
      </c>
      <c r="V29" s="43">
        <v>1226.3800000000001</v>
      </c>
      <c r="W29" s="43">
        <v>1233.43</v>
      </c>
      <c r="X29" s="49">
        <f t="shared" si="5"/>
        <v>1454.0219542918842</v>
      </c>
      <c r="Y29" s="48">
        <v>1.3199000000000001</v>
      </c>
    </row>
    <row r="30" spans="2:25" s="10" customFormat="1">
      <c r="B30" s="42" t="s">
        <v>11</v>
      </c>
      <c r="C30" s="41">
        <f>ROUND(AVERAGE(C9:C29),2)</f>
        <v>1629.1</v>
      </c>
      <c r="D30" s="40">
        <f>ROUND(AVERAGE(D9:D29),2)</f>
        <v>1629.83</v>
      </c>
      <c r="E30" s="39">
        <f>ROUND(AVERAGE(C30:D30),2)</f>
        <v>1629.47</v>
      </c>
      <c r="F30" s="41">
        <f>ROUND(AVERAGE(F9:F29),2)</f>
        <v>1640.33</v>
      </c>
      <c r="G30" s="40">
        <f>ROUND(AVERAGE(G9:G29),2)</f>
        <v>1640.98</v>
      </c>
      <c r="H30" s="39">
        <f>ROUND(AVERAGE(F30:G30),2)</f>
        <v>1640.66</v>
      </c>
      <c r="I30" s="41">
        <f>ROUND(AVERAGE(I9:I29),2)</f>
        <v>1675.67</v>
      </c>
      <c r="J30" s="40">
        <f>ROUND(AVERAGE(J9:J29),2)</f>
        <v>1680.67</v>
      </c>
      <c r="K30" s="39">
        <f>ROUND(AVERAGE(I30:J30),2)</f>
        <v>1678.17</v>
      </c>
      <c r="L30" s="41">
        <f>ROUND(AVERAGE(L9:L29),2)</f>
        <v>1716.43</v>
      </c>
      <c r="M30" s="40">
        <f>ROUND(AVERAGE(M9:M29),2)</f>
        <v>1721.43</v>
      </c>
      <c r="N30" s="39">
        <f>ROUND(AVERAGE(L30:M30),2)</f>
        <v>1718.93</v>
      </c>
      <c r="O30" s="41">
        <f>ROUND(AVERAGE(O9:O29),2)</f>
        <v>1763.48</v>
      </c>
      <c r="P30" s="40">
        <f>ROUND(AVERAGE(P9:P29),2)</f>
        <v>1768.48</v>
      </c>
      <c r="Q30" s="39">
        <f>ROUND(AVERAGE(O30:P30),2)</f>
        <v>1765.98</v>
      </c>
      <c r="R30" s="38">
        <f>ROUND(AVERAGE(R9:R29),2)</f>
        <v>1629.83</v>
      </c>
      <c r="S30" s="37">
        <f>ROUND(AVERAGE(S9:S29),4)</f>
        <v>1.3159000000000001</v>
      </c>
      <c r="T30" s="36">
        <f>ROUND(AVERAGE(T9:T29),4)</f>
        <v>1.1066</v>
      </c>
      <c r="U30" s="175">
        <f>ROUND(AVERAGE(U9:U29),2)</f>
        <v>104.12</v>
      </c>
      <c r="V30" s="35">
        <f>AVERAGE(V9:V29)</f>
        <v>1238.5461904761908</v>
      </c>
      <c r="W30" s="35">
        <f>AVERAGE(W9:W29)</f>
        <v>1245.4804761904761</v>
      </c>
      <c r="X30" s="35">
        <f>AVERAGE(X9:X29)</f>
        <v>1472.7639742164788</v>
      </c>
      <c r="Y30" s="34">
        <f>AVERAGE(Y9:Y29)</f>
        <v>1.3175619047619047</v>
      </c>
    </row>
    <row r="31" spans="2:25" s="5" customFormat="1">
      <c r="B31" s="33" t="s">
        <v>12</v>
      </c>
      <c r="C31" s="32">
        <f t="shared" ref="C31:Y31" si="6">MAX(C9:C29)</f>
        <v>1681.5</v>
      </c>
      <c r="D31" s="31">
        <f t="shared" si="6"/>
        <v>1682</v>
      </c>
      <c r="E31" s="30">
        <f t="shared" si="6"/>
        <v>1681.75</v>
      </c>
      <c r="F31" s="32">
        <f t="shared" si="6"/>
        <v>1695</v>
      </c>
      <c r="G31" s="31">
        <f t="shared" si="6"/>
        <v>1695.5</v>
      </c>
      <c r="H31" s="30">
        <f t="shared" si="6"/>
        <v>1695.25</v>
      </c>
      <c r="I31" s="32">
        <f t="shared" si="6"/>
        <v>1725</v>
      </c>
      <c r="J31" s="31">
        <f t="shared" si="6"/>
        <v>1730</v>
      </c>
      <c r="K31" s="30">
        <f t="shared" si="6"/>
        <v>1727.5</v>
      </c>
      <c r="L31" s="32">
        <f t="shared" si="6"/>
        <v>1765</v>
      </c>
      <c r="M31" s="31">
        <f t="shared" si="6"/>
        <v>1770</v>
      </c>
      <c r="N31" s="30">
        <f t="shared" si="6"/>
        <v>1767.5</v>
      </c>
      <c r="O31" s="32">
        <f t="shared" si="6"/>
        <v>1813</v>
      </c>
      <c r="P31" s="31">
        <f t="shared" si="6"/>
        <v>1818</v>
      </c>
      <c r="Q31" s="30">
        <f t="shared" si="6"/>
        <v>1815.5</v>
      </c>
      <c r="R31" s="29">
        <f t="shared" si="6"/>
        <v>1682</v>
      </c>
      <c r="S31" s="28">
        <f t="shared" si="6"/>
        <v>1.3373999999999999</v>
      </c>
      <c r="T31" s="27">
        <f t="shared" si="6"/>
        <v>1.1152</v>
      </c>
      <c r="U31" s="26">
        <f t="shared" si="6"/>
        <v>106.5</v>
      </c>
      <c r="V31" s="25">
        <f t="shared" si="6"/>
        <v>1272.9100000000001</v>
      </c>
      <c r="W31" s="25">
        <f t="shared" si="6"/>
        <v>1278.75</v>
      </c>
      <c r="X31" s="25">
        <f t="shared" si="6"/>
        <v>1512.1819652971319</v>
      </c>
      <c r="Y31" s="24">
        <f t="shared" si="6"/>
        <v>1.3387</v>
      </c>
    </row>
    <row r="32" spans="2:25" s="5" customFormat="1" ht="13.5" thickBot="1">
      <c r="B32" s="23" t="s">
        <v>13</v>
      </c>
      <c r="C32" s="22">
        <f t="shared" ref="C32:Y32" si="7">MIN(C9:C29)</f>
        <v>1583</v>
      </c>
      <c r="D32" s="21">
        <f t="shared" si="7"/>
        <v>1584</v>
      </c>
      <c r="E32" s="20">
        <f t="shared" si="7"/>
        <v>1583.5</v>
      </c>
      <c r="F32" s="22">
        <f t="shared" si="7"/>
        <v>1592.5</v>
      </c>
      <c r="G32" s="21">
        <f t="shared" si="7"/>
        <v>1593</v>
      </c>
      <c r="H32" s="20">
        <f t="shared" si="7"/>
        <v>1592.75</v>
      </c>
      <c r="I32" s="22">
        <f t="shared" si="7"/>
        <v>1633</v>
      </c>
      <c r="J32" s="21">
        <f t="shared" si="7"/>
        <v>1638</v>
      </c>
      <c r="K32" s="20">
        <f t="shared" si="7"/>
        <v>1635.5</v>
      </c>
      <c r="L32" s="22">
        <f t="shared" si="7"/>
        <v>1673</v>
      </c>
      <c r="M32" s="21">
        <f t="shared" si="7"/>
        <v>1678</v>
      </c>
      <c r="N32" s="20">
        <f t="shared" si="7"/>
        <v>1675.5</v>
      </c>
      <c r="O32" s="22">
        <f t="shared" si="7"/>
        <v>1720</v>
      </c>
      <c r="P32" s="21">
        <f t="shared" si="7"/>
        <v>1725</v>
      </c>
      <c r="Q32" s="20">
        <f t="shared" si="7"/>
        <v>1722.5</v>
      </c>
      <c r="R32" s="19">
        <f t="shared" si="7"/>
        <v>1584</v>
      </c>
      <c r="S32" s="18">
        <f t="shared" si="7"/>
        <v>1.2967</v>
      </c>
      <c r="T32" s="17">
        <f t="shared" si="7"/>
        <v>1.0985</v>
      </c>
      <c r="U32" s="16">
        <f t="shared" si="7"/>
        <v>100.43</v>
      </c>
      <c r="V32" s="15">
        <f t="shared" si="7"/>
        <v>1208.79</v>
      </c>
      <c r="W32" s="15">
        <f t="shared" si="7"/>
        <v>1213.6199999999999</v>
      </c>
      <c r="X32" s="15">
        <f t="shared" si="7"/>
        <v>1441.0480349344978</v>
      </c>
      <c r="Y32" s="14">
        <f t="shared" si="7"/>
        <v>1.2984</v>
      </c>
    </row>
    <row r="34" spans="2:14">
      <c r="B34" s="7" t="s">
        <v>14</v>
      </c>
      <c r="C34" s="9"/>
      <c r="D34" s="9"/>
      <c r="E34" s="8"/>
      <c r="F34" s="9"/>
      <c r="G34" s="9"/>
      <c r="H34" s="8"/>
      <c r="I34" s="9"/>
      <c r="J34" s="9"/>
      <c r="K34" s="8"/>
      <c r="L34" s="9"/>
      <c r="M34" s="9"/>
      <c r="N34" s="8"/>
    </row>
    <row r="35" spans="2:14">
      <c r="B35" s="7" t="s">
        <v>15</v>
      </c>
      <c r="C35" s="9"/>
      <c r="D35" s="9"/>
      <c r="E35" s="8"/>
      <c r="F35" s="9"/>
      <c r="G35" s="9"/>
      <c r="H35" s="8"/>
      <c r="I35" s="9"/>
      <c r="J35" s="9"/>
      <c r="K35" s="8"/>
      <c r="L35" s="9"/>
      <c r="M35" s="9"/>
      <c r="N35" s="8"/>
    </row>
  </sheetData>
  <mergeCells count="9">
    <mergeCell ref="R7:R8"/>
    <mergeCell ref="S7:U7"/>
    <mergeCell ref="V7:W7"/>
    <mergeCell ref="Y7:Y8"/>
    <mergeCell ref="C7:E7"/>
    <mergeCell ref="F7:H7"/>
    <mergeCell ref="I7:K7"/>
    <mergeCell ref="L7:N7"/>
    <mergeCell ref="O7:Q7"/>
  </mergeCells>
  <phoneticPr fontId="7" type="noConversion"/>
  <printOptions horizontalCentered="1" verticalCentered="1" gridLines="1" gridLinesSet="0"/>
  <pageMargins left="0.19685039370078741" right="0.19685039370078741" top="0.98425196850393704" bottom="0.98425196850393704" header="0.51181102362204722" footer="0.51181102362204722"/>
  <pageSetup paperSize="9" scale="96" orientation="landscape" horizontalDpi="204" verticalDpi="196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3:Y35"/>
  <sheetViews>
    <sheetView workbookViewId="0">
      <pane ySplit="8" topLeftCell="A9" activePane="bottomLeft" state="frozen"/>
      <selection activeCell="C46" sqref="C46"/>
      <selection pane="bottomLeft"/>
    </sheetView>
  </sheetViews>
  <sheetFormatPr defaultRowHeight="12.75"/>
  <cols>
    <col min="2" max="2" width="9.7109375" bestFit="1" customWidth="1"/>
    <col min="3" max="3" width="12.42578125" style="4" bestFit="1" customWidth="1"/>
    <col min="4" max="4" width="12" style="4" bestFit="1" customWidth="1"/>
    <col min="5" max="5" width="9.42578125" bestFit="1" customWidth="1"/>
    <col min="6" max="7" width="10.7109375" style="4" customWidth="1"/>
    <col min="8" max="8" width="10.7109375" customWidth="1"/>
    <col min="9" max="10" width="10.7109375" style="4" customWidth="1"/>
    <col min="11" max="11" width="10.7109375" customWidth="1"/>
    <col min="12" max="13" width="10.7109375" style="4" customWidth="1"/>
    <col min="14" max="14" width="10.7109375" customWidth="1"/>
    <col min="15" max="16" width="10.7109375" style="4" customWidth="1"/>
    <col min="17" max="17" width="10.7109375" customWidth="1"/>
    <col min="18" max="18" width="12.5703125" style="4" bestFit="1" customWidth="1"/>
    <col min="19" max="19" width="10" style="4" bestFit="1" customWidth="1"/>
    <col min="20" max="20" width="14.140625" bestFit="1" customWidth="1"/>
    <col min="21" max="21" width="12.5703125" style="4" bestFit="1" customWidth="1"/>
    <col min="22" max="22" width="10.5703125" bestFit="1" customWidth="1"/>
    <col min="23" max="23" width="11.28515625" bestFit="1" customWidth="1"/>
    <col min="24" max="24" width="14.140625" bestFit="1" customWidth="1"/>
    <col min="25" max="25" width="10.5703125" bestFit="1" customWidth="1"/>
  </cols>
  <sheetData>
    <row r="3" spans="1:25" ht="15.75">
      <c r="B3" s="6" t="s">
        <v>19</v>
      </c>
    </row>
    <row r="4" spans="1:25">
      <c r="B4" s="61" t="s">
        <v>28</v>
      </c>
    </row>
    <row r="6" spans="1:25" ht="13.5" thickBot="1">
      <c r="B6" s="1">
        <v>42552</v>
      </c>
    </row>
    <row r="7" spans="1:25" ht="13.5" thickBot="1">
      <c r="B7" s="60"/>
      <c r="C7" s="183" t="s">
        <v>0</v>
      </c>
      <c r="D7" s="184"/>
      <c r="E7" s="185"/>
      <c r="F7" s="183" t="s">
        <v>2</v>
      </c>
      <c r="G7" s="184"/>
      <c r="H7" s="185"/>
      <c r="I7" s="186" t="s">
        <v>25</v>
      </c>
      <c r="J7" s="187"/>
      <c r="K7" s="188"/>
      <c r="L7" s="186" t="s">
        <v>24</v>
      </c>
      <c r="M7" s="187"/>
      <c r="N7" s="188"/>
      <c r="O7" s="186" t="s">
        <v>23</v>
      </c>
      <c r="P7" s="187"/>
      <c r="Q7" s="188"/>
      <c r="R7" s="176" t="s">
        <v>4</v>
      </c>
      <c r="S7" s="178" t="s">
        <v>21</v>
      </c>
      <c r="T7" s="179"/>
      <c r="U7" s="180"/>
      <c r="V7" s="181" t="s">
        <v>5</v>
      </c>
      <c r="W7" s="182"/>
      <c r="X7" s="11" t="s">
        <v>18</v>
      </c>
      <c r="Y7" s="176" t="s">
        <v>20</v>
      </c>
    </row>
    <row r="8" spans="1:25" ht="13.5" thickBot="1">
      <c r="A8" s="3"/>
      <c r="B8" s="59"/>
      <c r="C8" s="57" t="s">
        <v>6</v>
      </c>
      <c r="D8" s="57" t="s">
        <v>7</v>
      </c>
      <c r="E8" s="58" t="s">
        <v>1</v>
      </c>
      <c r="F8" s="57" t="s">
        <v>6</v>
      </c>
      <c r="G8" s="57" t="s">
        <v>7</v>
      </c>
      <c r="H8" s="58" t="s">
        <v>1</v>
      </c>
      <c r="I8" s="57" t="s">
        <v>6</v>
      </c>
      <c r="J8" s="57" t="s">
        <v>7</v>
      </c>
      <c r="K8" s="58" t="s">
        <v>1</v>
      </c>
      <c r="L8" s="57" t="s">
        <v>6</v>
      </c>
      <c r="M8" s="57" t="s">
        <v>7</v>
      </c>
      <c r="N8" s="58" t="s">
        <v>1</v>
      </c>
      <c r="O8" s="57" t="s">
        <v>6</v>
      </c>
      <c r="P8" s="57" t="s">
        <v>7</v>
      </c>
      <c r="Q8" s="58" t="s">
        <v>1</v>
      </c>
      <c r="R8" s="177"/>
      <c r="S8" s="56" t="s">
        <v>10</v>
      </c>
      <c r="T8" s="55" t="s">
        <v>16</v>
      </c>
      <c r="U8" s="12" t="s">
        <v>17</v>
      </c>
      <c r="V8" s="54" t="s">
        <v>8</v>
      </c>
      <c r="W8" s="54" t="s">
        <v>9</v>
      </c>
      <c r="X8" s="13" t="s">
        <v>8</v>
      </c>
      <c r="Y8" s="177" t="s">
        <v>20</v>
      </c>
    </row>
    <row r="9" spans="1:25">
      <c r="B9" s="47">
        <v>42552</v>
      </c>
      <c r="C9" s="46">
        <v>2116</v>
      </c>
      <c r="D9" s="45">
        <v>2116.5</v>
      </c>
      <c r="E9" s="44">
        <f t="shared" ref="E9:E29" si="0">AVERAGE(C9:D9)</f>
        <v>2116.25</v>
      </c>
      <c r="F9" s="46">
        <v>2117</v>
      </c>
      <c r="G9" s="45">
        <v>2118</v>
      </c>
      <c r="H9" s="44">
        <f t="shared" ref="H9:H29" si="1">AVERAGE(F9:G9)</f>
        <v>2117.5</v>
      </c>
      <c r="I9" s="46">
        <v>2115</v>
      </c>
      <c r="J9" s="45">
        <v>2120</v>
      </c>
      <c r="K9" s="44">
        <f t="shared" ref="K9:K29" si="2">AVERAGE(I9:J9)</f>
        <v>2117.5</v>
      </c>
      <c r="L9" s="46">
        <v>2092</v>
      </c>
      <c r="M9" s="45">
        <v>2097</v>
      </c>
      <c r="N9" s="44">
        <f t="shared" ref="N9:N29" si="3">AVERAGE(L9:M9)</f>
        <v>2094.5</v>
      </c>
      <c r="O9" s="46">
        <v>2060</v>
      </c>
      <c r="P9" s="45">
        <v>2065</v>
      </c>
      <c r="Q9" s="44">
        <f t="shared" ref="Q9:Q29" si="4">AVERAGE(O9:P9)</f>
        <v>2062.5</v>
      </c>
      <c r="R9" s="52">
        <v>2116.5</v>
      </c>
      <c r="S9" s="51">
        <v>1.3291999999999999</v>
      </c>
      <c r="T9" s="53">
        <v>1.1120000000000001</v>
      </c>
      <c r="U9" s="50">
        <v>102.62</v>
      </c>
      <c r="V9" s="43">
        <v>1592.31</v>
      </c>
      <c r="W9" s="43">
        <v>1591.88</v>
      </c>
      <c r="X9" s="49">
        <f t="shared" ref="X9:X29" si="5">R9/T9</f>
        <v>1903.3273381294962</v>
      </c>
      <c r="Y9" s="48">
        <v>1.3305</v>
      </c>
    </row>
    <row r="10" spans="1:25">
      <c r="B10" s="47">
        <v>42555</v>
      </c>
      <c r="C10" s="46">
        <v>2142</v>
      </c>
      <c r="D10" s="45">
        <v>2143</v>
      </c>
      <c r="E10" s="44">
        <f t="shared" si="0"/>
        <v>2142.5</v>
      </c>
      <c r="F10" s="46">
        <v>2149</v>
      </c>
      <c r="G10" s="45">
        <v>2150</v>
      </c>
      <c r="H10" s="44">
        <f t="shared" si="1"/>
        <v>2149.5</v>
      </c>
      <c r="I10" s="46">
        <v>2138</v>
      </c>
      <c r="J10" s="45">
        <v>2143</v>
      </c>
      <c r="K10" s="44">
        <f t="shared" si="2"/>
        <v>2140.5</v>
      </c>
      <c r="L10" s="46">
        <v>2103</v>
      </c>
      <c r="M10" s="45">
        <v>2108</v>
      </c>
      <c r="N10" s="44">
        <f t="shared" si="3"/>
        <v>2105.5</v>
      </c>
      <c r="O10" s="46">
        <v>2072</v>
      </c>
      <c r="P10" s="45">
        <v>2077</v>
      </c>
      <c r="Q10" s="44">
        <f t="shared" si="4"/>
        <v>2074.5</v>
      </c>
      <c r="R10" s="52">
        <v>2143</v>
      </c>
      <c r="S10" s="51">
        <v>1.3272999999999999</v>
      </c>
      <c r="T10" s="51">
        <v>1.1135999999999999</v>
      </c>
      <c r="U10" s="50">
        <v>102.6</v>
      </c>
      <c r="V10" s="43">
        <v>1614.56</v>
      </c>
      <c r="W10" s="43">
        <v>1618.12</v>
      </c>
      <c r="X10" s="49">
        <f t="shared" si="5"/>
        <v>1924.3893678160921</v>
      </c>
      <c r="Y10" s="48">
        <v>1.3287</v>
      </c>
    </row>
    <row r="11" spans="1:25">
      <c r="B11" s="47">
        <v>42556</v>
      </c>
      <c r="C11" s="46">
        <v>2111</v>
      </c>
      <c r="D11" s="45">
        <v>2112</v>
      </c>
      <c r="E11" s="44">
        <f t="shared" si="0"/>
        <v>2111.5</v>
      </c>
      <c r="F11" s="46">
        <v>2114</v>
      </c>
      <c r="G11" s="45">
        <v>2114.5</v>
      </c>
      <c r="H11" s="44">
        <f t="shared" si="1"/>
        <v>2114.25</v>
      </c>
      <c r="I11" s="46">
        <v>2105</v>
      </c>
      <c r="J11" s="45">
        <v>2110</v>
      </c>
      <c r="K11" s="44">
        <f t="shared" si="2"/>
        <v>2107.5</v>
      </c>
      <c r="L11" s="46">
        <v>2075</v>
      </c>
      <c r="M11" s="45">
        <v>2080</v>
      </c>
      <c r="N11" s="44">
        <f t="shared" si="3"/>
        <v>2077.5</v>
      </c>
      <c r="O11" s="46">
        <v>2043</v>
      </c>
      <c r="P11" s="45">
        <v>2048</v>
      </c>
      <c r="Q11" s="44">
        <f t="shared" si="4"/>
        <v>2045.5</v>
      </c>
      <c r="R11" s="52">
        <v>2112</v>
      </c>
      <c r="S11" s="51">
        <v>1.3116000000000001</v>
      </c>
      <c r="T11" s="51">
        <v>1.1143000000000001</v>
      </c>
      <c r="U11" s="50">
        <v>101.8</v>
      </c>
      <c r="V11" s="43">
        <v>1610.25</v>
      </c>
      <c r="W11" s="43">
        <v>1610.31</v>
      </c>
      <c r="X11" s="49">
        <f t="shared" si="5"/>
        <v>1895.3603158933859</v>
      </c>
      <c r="Y11" s="48">
        <v>1.3130999999999999</v>
      </c>
    </row>
    <row r="12" spans="1:25">
      <c r="B12" s="47">
        <v>42557</v>
      </c>
      <c r="C12" s="46">
        <v>2061</v>
      </c>
      <c r="D12" s="45">
        <v>2061.5</v>
      </c>
      <c r="E12" s="44">
        <f t="shared" si="0"/>
        <v>2061.25</v>
      </c>
      <c r="F12" s="46">
        <v>2065</v>
      </c>
      <c r="G12" s="45">
        <v>2066</v>
      </c>
      <c r="H12" s="44">
        <f t="shared" si="1"/>
        <v>2065.5</v>
      </c>
      <c r="I12" s="46">
        <v>2062</v>
      </c>
      <c r="J12" s="45">
        <v>2067</v>
      </c>
      <c r="K12" s="44">
        <f t="shared" si="2"/>
        <v>2064.5</v>
      </c>
      <c r="L12" s="46">
        <v>2035</v>
      </c>
      <c r="M12" s="45">
        <v>2040</v>
      </c>
      <c r="N12" s="44">
        <f t="shared" si="3"/>
        <v>2037.5</v>
      </c>
      <c r="O12" s="46">
        <v>2003</v>
      </c>
      <c r="P12" s="45">
        <v>2008</v>
      </c>
      <c r="Q12" s="44">
        <f t="shared" si="4"/>
        <v>2005.5</v>
      </c>
      <c r="R12" s="52">
        <v>2061.5</v>
      </c>
      <c r="S12" s="51">
        <v>1.2967</v>
      </c>
      <c r="T12" s="51">
        <v>1.1052999999999999</v>
      </c>
      <c r="U12" s="50">
        <v>100.51</v>
      </c>
      <c r="V12" s="43">
        <v>1589.8</v>
      </c>
      <c r="W12" s="43">
        <v>1591.19</v>
      </c>
      <c r="X12" s="49">
        <f t="shared" si="5"/>
        <v>1865.1044965167828</v>
      </c>
      <c r="Y12" s="48">
        <v>1.2984</v>
      </c>
    </row>
    <row r="13" spans="1:25">
      <c r="B13" s="47">
        <v>42558</v>
      </c>
      <c r="C13" s="46">
        <v>2110</v>
      </c>
      <c r="D13" s="45">
        <v>2111</v>
      </c>
      <c r="E13" s="44">
        <f t="shared" si="0"/>
        <v>2110.5</v>
      </c>
      <c r="F13" s="46">
        <v>2113</v>
      </c>
      <c r="G13" s="45">
        <v>2115</v>
      </c>
      <c r="H13" s="44">
        <f t="shared" si="1"/>
        <v>2114</v>
      </c>
      <c r="I13" s="46">
        <v>2110</v>
      </c>
      <c r="J13" s="45">
        <v>2115</v>
      </c>
      <c r="K13" s="44">
        <f t="shared" si="2"/>
        <v>2112.5</v>
      </c>
      <c r="L13" s="46">
        <v>2083</v>
      </c>
      <c r="M13" s="45">
        <v>2088</v>
      </c>
      <c r="N13" s="44">
        <f t="shared" si="3"/>
        <v>2085.5</v>
      </c>
      <c r="O13" s="46">
        <v>2050</v>
      </c>
      <c r="P13" s="45">
        <v>2055</v>
      </c>
      <c r="Q13" s="44">
        <f t="shared" si="4"/>
        <v>2052.5</v>
      </c>
      <c r="R13" s="52">
        <v>2111</v>
      </c>
      <c r="S13" s="51">
        <v>1.3009999999999999</v>
      </c>
      <c r="T13" s="51">
        <v>1.1073999999999999</v>
      </c>
      <c r="U13" s="50">
        <v>100.97</v>
      </c>
      <c r="V13" s="43">
        <v>1622.6</v>
      </c>
      <c r="W13" s="43">
        <v>1623.8</v>
      </c>
      <c r="X13" s="49">
        <f t="shared" si="5"/>
        <v>1906.2669315513817</v>
      </c>
      <c r="Y13" s="48">
        <v>1.3025</v>
      </c>
    </row>
    <row r="14" spans="1:25">
      <c r="B14" s="47">
        <v>42559</v>
      </c>
      <c r="C14" s="46">
        <v>2122</v>
      </c>
      <c r="D14" s="45">
        <v>2123</v>
      </c>
      <c r="E14" s="44">
        <f t="shared" si="0"/>
        <v>2122.5</v>
      </c>
      <c r="F14" s="46">
        <v>2123</v>
      </c>
      <c r="G14" s="45">
        <v>2124</v>
      </c>
      <c r="H14" s="44">
        <f t="shared" si="1"/>
        <v>2123.5</v>
      </c>
      <c r="I14" s="46">
        <v>2120</v>
      </c>
      <c r="J14" s="45">
        <v>2125</v>
      </c>
      <c r="K14" s="44">
        <f t="shared" si="2"/>
        <v>2122.5</v>
      </c>
      <c r="L14" s="46">
        <v>2093</v>
      </c>
      <c r="M14" s="45">
        <v>2098</v>
      </c>
      <c r="N14" s="44">
        <f t="shared" si="3"/>
        <v>2095.5</v>
      </c>
      <c r="O14" s="46">
        <v>2062</v>
      </c>
      <c r="P14" s="45">
        <v>2067</v>
      </c>
      <c r="Q14" s="44">
        <f t="shared" si="4"/>
        <v>2064.5</v>
      </c>
      <c r="R14" s="52">
        <v>2123</v>
      </c>
      <c r="S14" s="51">
        <v>1.2977000000000001</v>
      </c>
      <c r="T14" s="51">
        <v>1.1063000000000001</v>
      </c>
      <c r="U14" s="50">
        <v>100.43</v>
      </c>
      <c r="V14" s="43">
        <v>1635.97</v>
      </c>
      <c r="W14" s="43">
        <v>1634.85</v>
      </c>
      <c r="X14" s="49">
        <f t="shared" si="5"/>
        <v>1919.009310313658</v>
      </c>
      <c r="Y14" s="48">
        <v>1.2991999999999999</v>
      </c>
    </row>
    <row r="15" spans="1:25">
      <c r="B15" s="47">
        <v>42562</v>
      </c>
      <c r="C15" s="46">
        <v>2149.5</v>
      </c>
      <c r="D15" s="45">
        <v>2150</v>
      </c>
      <c r="E15" s="44">
        <f t="shared" si="0"/>
        <v>2149.75</v>
      </c>
      <c r="F15" s="46">
        <v>2154</v>
      </c>
      <c r="G15" s="45">
        <v>2156</v>
      </c>
      <c r="H15" s="44">
        <f t="shared" si="1"/>
        <v>2155</v>
      </c>
      <c r="I15" s="46">
        <v>2150</v>
      </c>
      <c r="J15" s="45">
        <v>2155</v>
      </c>
      <c r="K15" s="44">
        <f t="shared" si="2"/>
        <v>2152.5</v>
      </c>
      <c r="L15" s="46">
        <v>2118</v>
      </c>
      <c r="M15" s="45">
        <v>2123</v>
      </c>
      <c r="N15" s="44">
        <f t="shared" si="3"/>
        <v>2120.5</v>
      </c>
      <c r="O15" s="46">
        <v>2087</v>
      </c>
      <c r="P15" s="45">
        <v>2092</v>
      </c>
      <c r="Q15" s="44">
        <f t="shared" si="4"/>
        <v>2089.5</v>
      </c>
      <c r="R15" s="52">
        <v>2150</v>
      </c>
      <c r="S15" s="51">
        <v>1.2986</v>
      </c>
      <c r="T15" s="51">
        <v>1.1046</v>
      </c>
      <c r="U15" s="50">
        <v>102.42</v>
      </c>
      <c r="V15" s="43">
        <v>1655.63</v>
      </c>
      <c r="W15" s="43">
        <v>1658.33</v>
      </c>
      <c r="X15" s="49">
        <f t="shared" si="5"/>
        <v>1946.4059388013761</v>
      </c>
      <c r="Y15" s="48">
        <v>1.3001</v>
      </c>
    </row>
    <row r="16" spans="1:25">
      <c r="B16" s="47">
        <v>42563</v>
      </c>
      <c r="C16" s="46">
        <v>2179</v>
      </c>
      <c r="D16" s="45">
        <v>2179.5</v>
      </c>
      <c r="E16" s="44">
        <f t="shared" si="0"/>
        <v>2179.25</v>
      </c>
      <c r="F16" s="46">
        <v>2181</v>
      </c>
      <c r="G16" s="45">
        <v>2182</v>
      </c>
      <c r="H16" s="44">
        <f t="shared" si="1"/>
        <v>2181.5</v>
      </c>
      <c r="I16" s="46">
        <v>2180</v>
      </c>
      <c r="J16" s="45">
        <v>2185</v>
      </c>
      <c r="K16" s="44">
        <f t="shared" si="2"/>
        <v>2182.5</v>
      </c>
      <c r="L16" s="46">
        <v>2145</v>
      </c>
      <c r="M16" s="45">
        <v>2150</v>
      </c>
      <c r="N16" s="44">
        <f t="shared" si="3"/>
        <v>2147.5</v>
      </c>
      <c r="O16" s="46">
        <v>2113</v>
      </c>
      <c r="P16" s="45">
        <v>2118</v>
      </c>
      <c r="Q16" s="44">
        <f t="shared" si="4"/>
        <v>2115.5</v>
      </c>
      <c r="R16" s="52">
        <v>2179.5</v>
      </c>
      <c r="S16" s="51">
        <v>1.3159000000000001</v>
      </c>
      <c r="T16" s="51">
        <v>1.1093</v>
      </c>
      <c r="U16" s="50">
        <v>103.91</v>
      </c>
      <c r="V16" s="43">
        <v>1656.28</v>
      </c>
      <c r="W16" s="43">
        <v>1656.17</v>
      </c>
      <c r="X16" s="49">
        <f t="shared" si="5"/>
        <v>1964.7525466510413</v>
      </c>
      <c r="Y16" s="48">
        <v>1.3174999999999999</v>
      </c>
    </row>
    <row r="17" spans="2:25">
      <c r="B17" s="47">
        <v>42564</v>
      </c>
      <c r="C17" s="46">
        <v>2186.5</v>
      </c>
      <c r="D17" s="45">
        <v>2187</v>
      </c>
      <c r="E17" s="44">
        <f t="shared" si="0"/>
        <v>2186.75</v>
      </c>
      <c r="F17" s="46">
        <v>2190</v>
      </c>
      <c r="G17" s="45">
        <v>2190.5</v>
      </c>
      <c r="H17" s="44">
        <f t="shared" si="1"/>
        <v>2190.25</v>
      </c>
      <c r="I17" s="46">
        <v>2183</v>
      </c>
      <c r="J17" s="45">
        <v>2188</v>
      </c>
      <c r="K17" s="44">
        <f t="shared" si="2"/>
        <v>2185.5</v>
      </c>
      <c r="L17" s="46">
        <v>2147</v>
      </c>
      <c r="M17" s="45">
        <v>2152</v>
      </c>
      <c r="N17" s="44">
        <f t="shared" si="3"/>
        <v>2149.5</v>
      </c>
      <c r="O17" s="46">
        <v>2115</v>
      </c>
      <c r="P17" s="45">
        <v>2120</v>
      </c>
      <c r="Q17" s="44">
        <f t="shared" si="4"/>
        <v>2117.5</v>
      </c>
      <c r="R17" s="52">
        <v>2187</v>
      </c>
      <c r="S17" s="51">
        <v>1.3280000000000001</v>
      </c>
      <c r="T17" s="51">
        <v>1.1074999999999999</v>
      </c>
      <c r="U17" s="50">
        <v>104.64</v>
      </c>
      <c r="V17" s="43">
        <v>1646.84</v>
      </c>
      <c r="W17" s="43">
        <v>1647.49</v>
      </c>
      <c r="X17" s="49">
        <f t="shared" si="5"/>
        <v>1974.7178329571107</v>
      </c>
      <c r="Y17" s="48">
        <v>1.3295999999999999</v>
      </c>
    </row>
    <row r="18" spans="2:25">
      <c r="B18" s="47">
        <v>42565</v>
      </c>
      <c r="C18" s="46">
        <v>2197</v>
      </c>
      <c r="D18" s="45">
        <v>2198</v>
      </c>
      <c r="E18" s="44">
        <f t="shared" si="0"/>
        <v>2197.5</v>
      </c>
      <c r="F18" s="46">
        <v>2196</v>
      </c>
      <c r="G18" s="45">
        <v>2197</v>
      </c>
      <c r="H18" s="44">
        <f t="shared" si="1"/>
        <v>2196.5</v>
      </c>
      <c r="I18" s="46">
        <v>2190</v>
      </c>
      <c r="J18" s="45">
        <v>2195</v>
      </c>
      <c r="K18" s="44">
        <f t="shared" si="2"/>
        <v>2192.5</v>
      </c>
      <c r="L18" s="46">
        <v>2155</v>
      </c>
      <c r="M18" s="45">
        <v>2160</v>
      </c>
      <c r="N18" s="44">
        <f t="shared" si="3"/>
        <v>2157.5</v>
      </c>
      <c r="O18" s="46">
        <v>2123</v>
      </c>
      <c r="P18" s="45">
        <v>2128</v>
      </c>
      <c r="Q18" s="44">
        <f t="shared" si="4"/>
        <v>2125.5</v>
      </c>
      <c r="R18" s="52">
        <v>2198</v>
      </c>
      <c r="S18" s="51">
        <v>1.3373999999999999</v>
      </c>
      <c r="T18" s="51">
        <v>1.1152</v>
      </c>
      <c r="U18" s="50">
        <v>105.77</v>
      </c>
      <c r="V18" s="43">
        <v>1643.49</v>
      </c>
      <c r="W18" s="43">
        <v>1641.14</v>
      </c>
      <c r="X18" s="49">
        <f t="shared" si="5"/>
        <v>1970.9469153515065</v>
      </c>
      <c r="Y18" s="48">
        <v>1.3387</v>
      </c>
    </row>
    <row r="19" spans="2:25">
      <c r="B19" s="47">
        <v>42566</v>
      </c>
      <c r="C19" s="46">
        <v>2215.5</v>
      </c>
      <c r="D19" s="45">
        <v>2216</v>
      </c>
      <c r="E19" s="44">
        <f t="shared" si="0"/>
        <v>2215.75</v>
      </c>
      <c r="F19" s="46">
        <v>2221</v>
      </c>
      <c r="G19" s="45">
        <v>2222</v>
      </c>
      <c r="H19" s="44">
        <f t="shared" si="1"/>
        <v>2221.5</v>
      </c>
      <c r="I19" s="46">
        <v>2213</v>
      </c>
      <c r="J19" s="45">
        <v>2218</v>
      </c>
      <c r="K19" s="44">
        <f t="shared" si="2"/>
        <v>2215.5</v>
      </c>
      <c r="L19" s="46">
        <v>2178</v>
      </c>
      <c r="M19" s="45">
        <v>2183</v>
      </c>
      <c r="N19" s="44">
        <f t="shared" si="3"/>
        <v>2180.5</v>
      </c>
      <c r="O19" s="46">
        <v>2147</v>
      </c>
      <c r="P19" s="45">
        <v>2152</v>
      </c>
      <c r="Q19" s="44">
        <f t="shared" si="4"/>
        <v>2149.5</v>
      </c>
      <c r="R19" s="52">
        <v>2216</v>
      </c>
      <c r="S19" s="51">
        <v>1.337</v>
      </c>
      <c r="T19" s="51">
        <v>1.1123000000000001</v>
      </c>
      <c r="U19" s="50">
        <v>105.73</v>
      </c>
      <c r="V19" s="43">
        <v>1657.44</v>
      </c>
      <c r="W19" s="43">
        <v>1660.32</v>
      </c>
      <c r="X19" s="49">
        <f t="shared" si="5"/>
        <v>1992.2682729479457</v>
      </c>
      <c r="Y19" s="48">
        <v>1.3383</v>
      </c>
    </row>
    <row r="20" spans="2:25">
      <c r="B20" s="47">
        <v>42569</v>
      </c>
      <c r="C20" s="46">
        <v>2207</v>
      </c>
      <c r="D20" s="45">
        <v>2207.5</v>
      </c>
      <c r="E20" s="44">
        <f t="shared" si="0"/>
        <v>2207.25</v>
      </c>
      <c r="F20" s="46">
        <v>2208</v>
      </c>
      <c r="G20" s="45">
        <v>2210</v>
      </c>
      <c r="H20" s="44">
        <f t="shared" si="1"/>
        <v>2209</v>
      </c>
      <c r="I20" s="46">
        <v>2198</v>
      </c>
      <c r="J20" s="45">
        <v>2203</v>
      </c>
      <c r="K20" s="44">
        <f t="shared" si="2"/>
        <v>2200.5</v>
      </c>
      <c r="L20" s="46">
        <v>2163</v>
      </c>
      <c r="M20" s="45">
        <v>2168</v>
      </c>
      <c r="N20" s="44">
        <f t="shared" si="3"/>
        <v>2165.5</v>
      </c>
      <c r="O20" s="46">
        <v>2130</v>
      </c>
      <c r="P20" s="45">
        <v>2135</v>
      </c>
      <c r="Q20" s="44">
        <f t="shared" si="4"/>
        <v>2132.5</v>
      </c>
      <c r="R20" s="52">
        <v>2207.5</v>
      </c>
      <c r="S20" s="51">
        <v>1.3259000000000001</v>
      </c>
      <c r="T20" s="51">
        <v>1.1057999999999999</v>
      </c>
      <c r="U20" s="50">
        <v>105.74</v>
      </c>
      <c r="V20" s="43">
        <v>1664.91</v>
      </c>
      <c r="W20" s="43">
        <v>1665.03</v>
      </c>
      <c r="X20" s="49">
        <f t="shared" si="5"/>
        <v>1996.2922770844639</v>
      </c>
      <c r="Y20" s="48">
        <v>1.3272999999999999</v>
      </c>
    </row>
    <row r="21" spans="2:25">
      <c r="B21" s="47">
        <v>42570</v>
      </c>
      <c r="C21" s="46">
        <v>2226</v>
      </c>
      <c r="D21" s="45">
        <v>2227</v>
      </c>
      <c r="E21" s="44">
        <f t="shared" si="0"/>
        <v>2226.5</v>
      </c>
      <c r="F21" s="46">
        <v>2240</v>
      </c>
      <c r="G21" s="45">
        <v>2241</v>
      </c>
      <c r="H21" s="44">
        <f t="shared" si="1"/>
        <v>2240.5</v>
      </c>
      <c r="I21" s="46">
        <v>2228</v>
      </c>
      <c r="J21" s="45">
        <v>2233</v>
      </c>
      <c r="K21" s="44">
        <f t="shared" si="2"/>
        <v>2230.5</v>
      </c>
      <c r="L21" s="46">
        <v>2192</v>
      </c>
      <c r="M21" s="45">
        <v>2197</v>
      </c>
      <c r="N21" s="44">
        <f t="shared" si="3"/>
        <v>2194.5</v>
      </c>
      <c r="O21" s="46">
        <v>2160</v>
      </c>
      <c r="P21" s="45">
        <v>2165</v>
      </c>
      <c r="Q21" s="44">
        <f t="shared" si="4"/>
        <v>2162.5</v>
      </c>
      <c r="R21" s="52">
        <v>2227</v>
      </c>
      <c r="S21" s="51">
        <v>1.3133999999999999</v>
      </c>
      <c r="T21" s="51">
        <v>1.1032</v>
      </c>
      <c r="U21" s="50">
        <v>106.19</v>
      </c>
      <c r="V21" s="43">
        <v>1695.6</v>
      </c>
      <c r="W21" s="43">
        <v>1704.44</v>
      </c>
      <c r="X21" s="49">
        <f t="shared" si="5"/>
        <v>2018.6729514140682</v>
      </c>
      <c r="Y21" s="48">
        <v>1.3148</v>
      </c>
    </row>
    <row r="22" spans="2:25">
      <c r="B22" s="47">
        <v>42571</v>
      </c>
      <c r="C22" s="46">
        <v>2231.5</v>
      </c>
      <c r="D22" s="45">
        <v>2232</v>
      </c>
      <c r="E22" s="44">
        <f t="shared" si="0"/>
        <v>2231.75</v>
      </c>
      <c r="F22" s="46">
        <v>2232</v>
      </c>
      <c r="G22" s="45">
        <v>2234</v>
      </c>
      <c r="H22" s="44">
        <f t="shared" si="1"/>
        <v>2233</v>
      </c>
      <c r="I22" s="46">
        <v>2220</v>
      </c>
      <c r="J22" s="45">
        <v>2225</v>
      </c>
      <c r="K22" s="44">
        <f t="shared" si="2"/>
        <v>2222.5</v>
      </c>
      <c r="L22" s="46">
        <v>2185</v>
      </c>
      <c r="M22" s="45">
        <v>2190</v>
      </c>
      <c r="N22" s="44">
        <f t="shared" si="3"/>
        <v>2187.5</v>
      </c>
      <c r="O22" s="46">
        <v>2153</v>
      </c>
      <c r="P22" s="45">
        <v>2158</v>
      </c>
      <c r="Q22" s="44">
        <f t="shared" si="4"/>
        <v>2155.5</v>
      </c>
      <c r="R22" s="52">
        <v>2232</v>
      </c>
      <c r="S22" s="51">
        <v>1.3171999999999999</v>
      </c>
      <c r="T22" s="51">
        <v>1.1012</v>
      </c>
      <c r="U22" s="50">
        <v>106.5</v>
      </c>
      <c r="V22" s="43">
        <v>1694.5</v>
      </c>
      <c r="W22" s="43">
        <v>1694.09</v>
      </c>
      <c r="X22" s="49">
        <f t="shared" si="5"/>
        <v>2026.8797675263349</v>
      </c>
      <c r="Y22" s="48">
        <v>1.3187</v>
      </c>
    </row>
    <row r="23" spans="2:25">
      <c r="B23" s="47">
        <v>42572</v>
      </c>
      <c r="C23" s="46">
        <v>2252</v>
      </c>
      <c r="D23" s="45">
        <v>2253</v>
      </c>
      <c r="E23" s="44">
        <f t="shared" si="0"/>
        <v>2252.5</v>
      </c>
      <c r="F23" s="46">
        <v>2262</v>
      </c>
      <c r="G23" s="45">
        <v>2263</v>
      </c>
      <c r="H23" s="44">
        <f t="shared" si="1"/>
        <v>2262.5</v>
      </c>
      <c r="I23" s="46">
        <v>2250</v>
      </c>
      <c r="J23" s="45">
        <v>2255</v>
      </c>
      <c r="K23" s="44">
        <f t="shared" si="2"/>
        <v>2252.5</v>
      </c>
      <c r="L23" s="46">
        <v>2215</v>
      </c>
      <c r="M23" s="45">
        <v>2220</v>
      </c>
      <c r="N23" s="44">
        <f t="shared" si="3"/>
        <v>2217.5</v>
      </c>
      <c r="O23" s="46">
        <v>2183</v>
      </c>
      <c r="P23" s="45">
        <v>2188</v>
      </c>
      <c r="Q23" s="44">
        <f t="shared" si="4"/>
        <v>2185.5</v>
      </c>
      <c r="R23" s="52">
        <v>2253</v>
      </c>
      <c r="S23" s="51">
        <v>1.3173999999999999</v>
      </c>
      <c r="T23" s="51">
        <v>1.1012</v>
      </c>
      <c r="U23" s="50">
        <v>106.31</v>
      </c>
      <c r="V23" s="43">
        <v>1710.19</v>
      </c>
      <c r="W23" s="43">
        <v>1715.69</v>
      </c>
      <c r="X23" s="49">
        <f t="shared" si="5"/>
        <v>2045.9498728659644</v>
      </c>
      <c r="Y23" s="48">
        <v>1.319</v>
      </c>
    </row>
    <row r="24" spans="2:25">
      <c r="B24" s="47">
        <v>42573</v>
      </c>
      <c r="C24" s="46">
        <v>2262</v>
      </c>
      <c r="D24" s="45">
        <v>2263</v>
      </c>
      <c r="E24" s="44">
        <f t="shared" si="0"/>
        <v>2262.5</v>
      </c>
      <c r="F24" s="46">
        <v>2266</v>
      </c>
      <c r="G24" s="45">
        <v>2268</v>
      </c>
      <c r="H24" s="44">
        <f t="shared" si="1"/>
        <v>2267</v>
      </c>
      <c r="I24" s="46">
        <v>2255</v>
      </c>
      <c r="J24" s="45">
        <v>2260</v>
      </c>
      <c r="K24" s="44">
        <f t="shared" si="2"/>
        <v>2257.5</v>
      </c>
      <c r="L24" s="46">
        <v>2217</v>
      </c>
      <c r="M24" s="45">
        <v>2222</v>
      </c>
      <c r="N24" s="44">
        <f t="shared" si="3"/>
        <v>2219.5</v>
      </c>
      <c r="O24" s="46">
        <v>2185</v>
      </c>
      <c r="P24" s="45">
        <v>2190</v>
      </c>
      <c r="Q24" s="44">
        <f t="shared" si="4"/>
        <v>2187.5</v>
      </c>
      <c r="R24" s="52">
        <v>2263</v>
      </c>
      <c r="S24" s="51">
        <v>1.3115000000000001</v>
      </c>
      <c r="T24" s="51">
        <v>1.1025</v>
      </c>
      <c r="U24" s="50">
        <v>106.07</v>
      </c>
      <c r="V24" s="43">
        <v>1725.51</v>
      </c>
      <c r="W24" s="43">
        <v>1727.21</v>
      </c>
      <c r="X24" s="49">
        <f t="shared" si="5"/>
        <v>2052.6077097505668</v>
      </c>
      <c r="Y24" s="48">
        <v>1.3130999999999999</v>
      </c>
    </row>
    <row r="25" spans="2:25">
      <c r="B25" s="47">
        <v>42576</v>
      </c>
      <c r="C25" s="46">
        <v>2254</v>
      </c>
      <c r="D25" s="45">
        <v>2254.5</v>
      </c>
      <c r="E25" s="44">
        <f t="shared" si="0"/>
        <v>2254.25</v>
      </c>
      <c r="F25" s="46">
        <v>2258</v>
      </c>
      <c r="G25" s="45">
        <v>2259</v>
      </c>
      <c r="H25" s="44">
        <f t="shared" si="1"/>
        <v>2258.5</v>
      </c>
      <c r="I25" s="46">
        <v>2252</v>
      </c>
      <c r="J25" s="45">
        <v>2257</v>
      </c>
      <c r="K25" s="44">
        <f t="shared" si="2"/>
        <v>2254.5</v>
      </c>
      <c r="L25" s="46">
        <v>2217</v>
      </c>
      <c r="M25" s="45">
        <v>2222</v>
      </c>
      <c r="N25" s="44">
        <f t="shared" si="3"/>
        <v>2219.5</v>
      </c>
      <c r="O25" s="46">
        <v>2185</v>
      </c>
      <c r="P25" s="45">
        <v>2190</v>
      </c>
      <c r="Q25" s="44">
        <f t="shared" si="4"/>
        <v>2187.5</v>
      </c>
      <c r="R25" s="52">
        <v>2254.5</v>
      </c>
      <c r="S25" s="51">
        <v>1.3120000000000001</v>
      </c>
      <c r="T25" s="51">
        <v>1.0985</v>
      </c>
      <c r="U25" s="50">
        <v>106.21</v>
      </c>
      <c r="V25" s="43">
        <v>1718.37</v>
      </c>
      <c r="W25" s="43">
        <v>1719.44</v>
      </c>
      <c r="X25" s="49">
        <f t="shared" si="5"/>
        <v>2052.3441055985436</v>
      </c>
      <c r="Y25" s="48">
        <v>1.3138000000000001</v>
      </c>
    </row>
    <row r="26" spans="2:25">
      <c r="B26" s="47">
        <v>42577</v>
      </c>
      <c r="C26" s="46">
        <v>2223.5</v>
      </c>
      <c r="D26" s="45">
        <v>2224</v>
      </c>
      <c r="E26" s="44">
        <f t="shared" si="0"/>
        <v>2223.75</v>
      </c>
      <c r="F26" s="46">
        <v>2224.5</v>
      </c>
      <c r="G26" s="45">
        <v>2225</v>
      </c>
      <c r="H26" s="44">
        <f t="shared" si="1"/>
        <v>2224.75</v>
      </c>
      <c r="I26" s="46">
        <v>2218</v>
      </c>
      <c r="J26" s="45">
        <v>2223</v>
      </c>
      <c r="K26" s="44">
        <f t="shared" si="2"/>
        <v>2220.5</v>
      </c>
      <c r="L26" s="46">
        <v>2188</v>
      </c>
      <c r="M26" s="45">
        <v>2193</v>
      </c>
      <c r="N26" s="44">
        <f t="shared" si="3"/>
        <v>2190.5</v>
      </c>
      <c r="O26" s="46">
        <v>2157</v>
      </c>
      <c r="P26" s="45">
        <v>2162</v>
      </c>
      <c r="Q26" s="44">
        <f t="shared" si="4"/>
        <v>2159.5</v>
      </c>
      <c r="R26" s="52">
        <v>2224</v>
      </c>
      <c r="S26" s="51">
        <v>1.3129</v>
      </c>
      <c r="T26" s="51">
        <v>1.0998000000000001</v>
      </c>
      <c r="U26" s="50">
        <v>104.31</v>
      </c>
      <c r="V26" s="43">
        <v>1693.96</v>
      </c>
      <c r="W26" s="43">
        <v>1692.14</v>
      </c>
      <c r="X26" s="49">
        <f t="shared" si="5"/>
        <v>2022.1858519730858</v>
      </c>
      <c r="Y26" s="48">
        <v>1.3149</v>
      </c>
    </row>
    <row r="27" spans="2:25">
      <c r="B27" s="47">
        <v>42578</v>
      </c>
      <c r="C27" s="46">
        <v>2210</v>
      </c>
      <c r="D27" s="45">
        <v>2212</v>
      </c>
      <c r="E27" s="44">
        <f t="shared" si="0"/>
        <v>2211</v>
      </c>
      <c r="F27" s="46">
        <v>2212</v>
      </c>
      <c r="G27" s="45">
        <v>2215</v>
      </c>
      <c r="H27" s="44">
        <f t="shared" si="1"/>
        <v>2213.5</v>
      </c>
      <c r="I27" s="46">
        <v>2207</v>
      </c>
      <c r="J27" s="45">
        <v>2212</v>
      </c>
      <c r="K27" s="44">
        <f t="shared" si="2"/>
        <v>2209.5</v>
      </c>
      <c r="L27" s="46">
        <v>2177</v>
      </c>
      <c r="M27" s="45">
        <v>2182</v>
      </c>
      <c r="N27" s="44">
        <f t="shared" si="3"/>
        <v>2179.5</v>
      </c>
      <c r="O27" s="46">
        <v>2145</v>
      </c>
      <c r="P27" s="45">
        <v>2150</v>
      </c>
      <c r="Q27" s="44">
        <f t="shared" si="4"/>
        <v>2147.5</v>
      </c>
      <c r="R27" s="52">
        <v>2212</v>
      </c>
      <c r="S27" s="51">
        <v>1.3104</v>
      </c>
      <c r="T27" s="51">
        <v>1.0992</v>
      </c>
      <c r="U27" s="50">
        <v>105.74</v>
      </c>
      <c r="V27" s="43">
        <v>1688.03</v>
      </c>
      <c r="W27" s="43">
        <v>1687.49</v>
      </c>
      <c r="X27" s="49">
        <f t="shared" si="5"/>
        <v>2012.3726346433771</v>
      </c>
      <c r="Y27" s="48">
        <v>1.3126</v>
      </c>
    </row>
    <row r="28" spans="2:25">
      <c r="B28" s="47">
        <v>42579</v>
      </c>
      <c r="C28" s="46">
        <v>2190</v>
      </c>
      <c r="D28" s="45">
        <v>2191</v>
      </c>
      <c r="E28" s="44">
        <f t="shared" si="0"/>
        <v>2190.5</v>
      </c>
      <c r="F28" s="46">
        <v>2192</v>
      </c>
      <c r="G28" s="45">
        <v>2194</v>
      </c>
      <c r="H28" s="44">
        <f t="shared" si="1"/>
        <v>2193</v>
      </c>
      <c r="I28" s="46">
        <v>2183</v>
      </c>
      <c r="J28" s="45">
        <v>2188</v>
      </c>
      <c r="K28" s="44">
        <f t="shared" si="2"/>
        <v>2185.5</v>
      </c>
      <c r="L28" s="46">
        <v>2152</v>
      </c>
      <c r="M28" s="45">
        <v>2157</v>
      </c>
      <c r="N28" s="44">
        <f t="shared" si="3"/>
        <v>2154.5</v>
      </c>
      <c r="O28" s="46">
        <v>2120</v>
      </c>
      <c r="P28" s="45">
        <v>2125</v>
      </c>
      <c r="Q28" s="44">
        <f t="shared" si="4"/>
        <v>2122.5</v>
      </c>
      <c r="R28" s="52">
        <v>2191</v>
      </c>
      <c r="S28" s="51">
        <v>1.3159000000000001</v>
      </c>
      <c r="T28" s="51">
        <v>1.1083000000000001</v>
      </c>
      <c r="U28" s="50">
        <v>104.69</v>
      </c>
      <c r="V28" s="43">
        <v>1665.02</v>
      </c>
      <c r="W28" s="43">
        <v>1664.52</v>
      </c>
      <c r="X28" s="49">
        <f t="shared" si="5"/>
        <v>1976.9015609492014</v>
      </c>
      <c r="Y28" s="48">
        <v>1.3181</v>
      </c>
    </row>
    <row r="29" spans="2:25">
      <c r="B29" s="47">
        <v>42580</v>
      </c>
      <c r="C29" s="46">
        <v>2219</v>
      </c>
      <c r="D29" s="45">
        <v>2220</v>
      </c>
      <c r="E29" s="44">
        <f t="shared" si="0"/>
        <v>2219.5</v>
      </c>
      <c r="F29" s="46">
        <v>2216</v>
      </c>
      <c r="G29" s="45">
        <v>2217</v>
      </c>
      <c r="H29" s="44">
        <f t="shared" si="1"/>
        <v>2216.5</v>
      </c>
      <c r="I29" s="46">
        <v>2200</v>
      </c>
      <c r="J29" s="45">
        <v>2205</v>
      </c>
      <c r="K29" s="44">
        <f t="shared" si="2"/>
        <v>2202.5</v>
      </c>
      <c r="L29" s="46">
        <v>2165</v>
      </c>
      <c r="M29" s="45">
        <v>2170</v>
      </c>
      <c r="N29" s="44">
        <f t="shared" si="3"/>
        <v>2167.5</v>
      </c>
      <c r="O29" s="46">
        <v>2133</v>
      </c>
      <c r="P29" s="45">
        <v>2138</v>
      </c>
      <c r="Q29" s="44">
        <f t="shared" si="4"/>
        <v>2135.5</v>
      </c>
      <c r="R29" s="52">
        <v>2220</v>
      </c>
      <c r="S29" s="51">
        <v>1.3177000000000001</v>
      </c>
      <c r="T29" s="51">
        <v>1.1113999999999999</v>
      </c>
      <c r="U29" s="50">
        <v>103.34</v>
      </c>
      <c r="V29" s="43">
        <v>1684.75</v>
      </c>
      <c r="W29" s="43">
        <v>1679.67</v>
      </c>
      <c r="X29" s="49">
        <f t="shared" si="5"/>
        <v>1997.4806550296923</v>
      </c>
      <c r="Y29" s="48">
        <v>1.3199000000000001</v>
      </c>
    </row>
    <row r="30" spans="2:25" s="10" customFormat="1">
      <c r="B30" s="42" t="s">
        <v>11</v>
      </c>
      <c r="C30" s="41">
        <f>ROUND(AVERAGE(C9:C29),2)</f>
        <v>2184.02</v>
      </c>
      <c r="D30" s="40">
        <f>ROUND(AVERAGE(D9:D29),2)</f>
        <v>2184.83</v>
      </c>
      <c r="E30" s="39">
        <f>ROUND(AVERAGE(C30:D30),2)</f>
        <v>2184.4299999999998</v>
      </c>
      <c r="F30" s="41">
        <f>ROUND(AVERAGE(F9:F29),2)</f>
        <v>2187.31</v>
      </c>
      <c r="G30" s="40">
        <f>ROUND(AVERAGE(G9:G29),2)</f>
        <v>2188.62</v>
      </c>
      <c r="H30" s="39">
        <f>ROUND(AVERAGE(F30:G30),2)</f>
        <v>2187.9699999999998</v>
      </c>
      <c r="I30" s="41">
        <f>ROUND(AVERAGE(I9:I29),2)</f>
        <v>2179.86</v>
      </c>
      <c r="J30" s="40">
        <f>ROUND(AVERAGE(J9:J29),2)</f>
        <v>2184.86</v>
      </c>
      <c r="K30" s="39">
        <f>ROUND(AVERAGE(I30:J30),2)</f>
        <v>2182.36</v>
      </c>
      <c r="L30" s="41">
        <f>ROUND(AVERAGE(L9:L29),2)</f>
        <v>2147.38</v>
      </c>
      <c r="M30" s="40">
        <f>ROUND(AVERAGE(M9:M29),2)</f>
        <v>2152.38</v>
      </c>
      <c r="N30" s="39">
        <f>ROUND(AVERAGE(L30:M30),2)</f>
        <v>2149.88</v>
      </c>
      <c r="O30" s="41">
        <f>ROUND(AVERAGE(O9:O29),2)</f>
        <v>2115.52</v>
      </c>
      <c r="P30" s="40">
        <f>ROUND(AVERAGE(P9:P29),2)</f>
        <v>2120.52</v>
      </c>
      <c r="Q30" s="39">
        <f>ROUND(AVERAGE(O30:P30),2)</f>
        <v>2118.02</v>
      </c>
      <c r="R30" s="38">
        <f>ROUND(AVERAGE(R9:R29),2)</f>
        <v>2184.83</v>
      </c>
      <c r="S30" s="37">
        <f>ROUND(AVERAGE(S9:S29),4)</f>
        <v>1.3159000000000001</v>
      </c>
      <c r="T30" s="36">
        <f>ROUND(AVERAGE(T9:T29),4)</f>
        <v>1.1066</v>
      </c>
      <c r="U30" s="175">
        <f>ROUND(AVERAGE(U9:U29),2)</f>
        <v>104.12</v>
      </c>
      <c r="V30" s="35">
        <f>AVERAGE(V9:V29)</f>
        <v>1660.2861904761899</v>
      </c>
      <c r="W30" s="35">
        <f>AVERAGE(W9:W29)</f>
        <v>1661.1104761904758</v>
      </c>
      <c r="X30" s="35">
        <f>AVERAGE(X9:X29)</f>
        <v>1974.4874597030985</v>
      </c>
      <c r="Y30" s="34">
        <f>AVERAGE(Y9:Y29)</f>
        <v>1.3175619047619047</v>
      </c>
    </row>
    <row r="31" spans="2:25" s="5" customFormat="1">
      <c r="B31" s="33" t="s">
        <v>12</v>
      </c>
      <c r="C31" s="32">
        <f t="shared" ref="C31:Y31" si="6">MAX(C9:C29)</f>
        <v>2262</v>
      </c>
      <c r="D31" s="31">
        <f t="shared" si="6"/>
        <v>2263</v>
      </c>
      <c r="E31" s="30">
        <f t="shared" si="6"/>
        <v>2262.5</v>
      </c>
      <c r="F31" s="32">
        <f t="shared" si="6"/>
        <v>2266</v>
      </c>
      <c r="G31" s="31">
        <f t="shared" si="6"/>
        <v>2268</v>
      </c>
      <c r="H31" s="30">
        <f t="shared" si="6"/>
        <v>2267</v>
      </c>
      <c r="I31" s="32">
        <f t="shared" si="6"/>
        <v>2255</v>
      </c>
      <c r="J31" s="31">
        <f t="shared" si="6"/>
        <v>2260</v>
      </c>
      <c r="K31" s="30">
        <f t="shared" si="6"/>
        <v>2257.5</v>
      </c>
      <c r="L31" s="32">
        <f t="shared" si="6"/>
        <v>2217</v>
      </c>
      <c r="M31" s="31">
        <f t="shared" si="6"/>
        <v>2222</v>
      </c>
      <c r="N31" s="30">
        <f t="shared" si="6"/>
        <v>2219.5</v>
      </c>
      <c r="O31" s="32">
        <f t="shared" si="6"/>
        <v>2185</v>
      </c>
      <c r="P31" s="31">
        <f t="shared" si="6"/>
        <v>2190</v>
      </c>
      <c r="Q31" s="30">
        <f t="shared" si="6"/>
        <v>2187.5</v>
      </c>
      <c r="R31" s="29">
        <f t="shared" si="6"/>
        <v>2263</v>
      </c>
      <c r="S31" s="28">
        <f t="shared" si="6"/>
        <v>1.3373999999999999</v>
      </c>
      <c r="T31" s="27">
        <f t="shared" si="6"/>
        <v>1.1152</v>
      </c>
      <c r="U31" s="26">
        <f t="shared" si="6"/>
        <v>106.5</v>
      </c>
      <c r="V31" s="25">
        <f t="shared" si="6"/>
        <v>1725.51</v>
      </c>
      <c r="W31" s="25">
        <f t="shared" si="6"/>
        <v>1727.21</v>
      </c>
      <c r="X31" s="25">
        <f t="shared" si="6"/>
        <v>2052.6077097505668</v>
      </c>
      <c r="Y31" s="24">
        <f t="shared" si="6"/>
        <v>1.3387</v>
      </c>
    </row>
    <row r="32" spans="2:25" s="5" customFormat="1" ht="13.5" thickBot="1">
      <c r="B32" s="23" t="s">
        <v>13</v>
      </c>
      <c r="C32" s="22">
        <f t="shared" ref="C32:Y32" si="7">MIN(C9:C29)</f>
        <v>2061</v>
      </c>
      <c r="D32" s="21">
        <f t="shared" si="7"/>
        <v>2061.5</v>
      </c>
      <c r="E32" s="20">
        <f t="shared" si="7"/>
        <v>2061.25</v>
      </c>
      <c r="F32" s="22">
        <f t="shared" si="7"/>
        <v>2065</v>
      </c>
      <c r="G32" s="21">
        <f t="shared" si="7"/>
        <v>2066</v>
      </c>
      <c r="H32" s="20">
        <f t="shared" si="7"/>
        <v>2065.5</v>
      </c>
      <c r="I32" s="22">
        <f t="shared" si="7"/>
        <v>2062</v>
      </c>
      <c r="J32" s="21">
        <f t="shared" si="7"/>
        <v>2067</v>
      </c>
      <c r="K32" s="20">
        <f t="shared" si="7"/>
        <v>2064.5</v>
      </c>
      <c r="L32" s="22">
        <f t="shared" si="7"/>
        <v>2035</v>
      </c>
      <c r="M32" s="21">
        <f t="shared" si="7"/>
        <v>2040</v>
      </c>
      <c r="N32" s="20">
        <f t="shared" si="7"/>
        <v>2037.5</v>
      </c>
      <c r="O32" s="22">
        <f t="shared" si="7"/>
        <v>2003</v>
      </c>
      <c r="P32" s="21">
        <f t="shared" si="7"/>
        <v>2008</v>
      </c>
      <c r="Q32" s="20">
        <f t="shared" si="7"/>
        <v>2005.5</v>
      </c>
      <c r="R32" s="19">
        <f t="shared" si="7"/>
        <v>2061.5</v>
      </c>
      <c r="S32" s="18">
        <f t="shared" si="7"/>
        <v>1.2967</v>
      </c>
      <c r="T32" s="17">
        <f t="shared" si="7"/>
        <v>1.0985</v>
      </c>
      <c r="U32" s="16">
        <f t="shared" si="7"/>
        <v>100.43</v>
      </c>
      <c r="V32" s="15">
        <f t="shared" si="7"/>
        <v>1589.8</v>
      </c>
      <c r="W32" s="15">
        <f t="shared" si="7"/>
        <v>1591.19</v>
      </c>
      <c r="X32" s="15">
        <f t="shared" si="7"/>
        <v>1865.1044965167828</v>
      </c>
      <c r="Y32" s="14">
        <f t="shared" si="7"/>
        <v>1.2984</v>
      </c>
    </row>
    <row r="34" spans="2:14">
      <c r="B34" s="7" t="s">
        <v>14</v>
      </c>
      <c r="C34" s="9"/>
      <c r="D34" s="9"/>
      <c r="E34" s="8"/>
      <c r="F34" s="9"/>
      <c r="G34" s="9"/>
      <c r="H34" s="8"/>
      <c r="I34" s="9"/>
      <c r="J34" s="9"/>
      <c r="K34" s="8"/>
      <c r="L34" s="9"/>
      <c r="M34" s="9"/>
      <c r="N34" s="8"/>
    </row>
    <row r="35" spans="2:14">
      <c r="B35" s="7" t="s">
        <v>15</v>
      </c>
      <c r="C35" s="9"/>
      <c r="D35" s="9"/>
      <c r="E35" s="8"/>
      <c r="F35" s="9"/>
      <c r="G35" s="9"/>
      <c r="H35" s="8"/>
      <c r="I35" s="9"/>
      <c r="J35" s="9"/>
      <c r="K35" s="8"/>
      <c r="L35" s="9"/>
      <c r="M35" s="9"/>
      <c r="N35" s="8"/>
    </row>
  </sheetData>
  <mergeCells count="9">
    <mergeCell ref="R7:R8"/>
    <mergeCell ref="S7:U7"/>
    <mergeCell ref="V7:W7"/>
    <mergeCell ref="Y7:Y8"/>
    <mergeCell ref="C7:E7"/>
    <mergeCell ref="F7:H7"/>
    <mergeCell ref="I7:K7"/>
    <mergeCell ref="L7:N7"/>
    <mergeCell ref="O7:Q7"/>
  </mergeCells>
  <phoneticPr fontId="7" type="noConversion"/>
  <printOptions horizontalCentered="1" verticalCentered="1" gridLines="1" gridLinesSet="0"/>
  <pageMargins left="0.19685039370078741" right="0.19685039370078741" top="0.98425196850393704" bottom="0.98425196850393704" header="0.51181102362204722" footer="0.51181102362204722"/>
  <pageSetup paperSize="9" scale="96" orientation="landscape" horizontalDpi="204" verticalDpi="196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3:Y35"/>
  <sheetViews>
    <sheetView workbookViewId="0">
      <pane ySplit="8" topLeftCell="A9" activePane="bottomLeft" state="frozen"/>
      <selection activeCell="C46" sqref="C46"/>
      <selection pane="bottomLeft"/>
    </sheetView>
  </sheetViews>
  <sheetFormatPr defaultRowHeight="12.75"/>
  <cols>
    <col min="2" max="2" width="9.7109375" bestFit="1" customWidth="1"/>
    <col min="3" max="3" width="12.42578125" style="4" bestFit="1" customWidth="1"/>
    <col min="4" max="4" width="12" style="4" bestFit="1" customWidth="1"/>
    <col min="5" max="5" width="9.42578125" bestFit="1" customWidth="1"/>
    <col min="6" max="7" width="10.7109375" style="4" customWidth="1"/>
    <col min="8" max="8" width="10.7109375" customWidth="1"/>
    <col min="9" max="10" width="10.7109375" style="4" customWidth="1"/>
    <col min="11" max="11" width="10.7109375" customWidth="1"/>
    <col min="12" max="13" width="10.7109375" style="4" customWidth="1"/>
    <col min="14" max="14" width="10.7109375" customWidth="1"/>
    <col min="15" max="16" width="10.7109375" style="4" customWidth="1"/>
    <col min="17" max="17" width="10.7109375" customWidth="1"/>
    <col min="18" max="18" width="12.5703125" style="4" bestFit="1" customWidth="1"/>
    <col min="19" max="19" width="10" style="4" bestFit="1" customWidth="1"/>
    <col min="20" max="20" width="14.140625" bestFit="1" customWidth="1"/>
    <col min="21" max="21" width="12.5703125" style="4" bestFit="1" customWidth="1"/>
    <col min="22" max="22" width="10.5703125" bestFit="1" customWidth="1"/>
    <col min="23" max="23" width="11.28515625" bestFit="1" customWidth="1"/>
    <col min="24" max="24" width="14.140625" bestFit="1" customWidth="1"/>
    <col min="25" max="25" width="10.5703125" bestFit="1" customWidth="1"/>
  </cols>
  <sheetData>
    <row r="3" spans="1:25" ht="15.75">
      <c r="B3" s="6" t="s">
        <v>19</v>
      </c>
    </row>
    <row r="4" spans="1:25">
      <c r="B4" s="61" t="s">
        <v>29</v>
      </c>
    </row>
    <row r="6" spans="1:25" ht="13.5" thickBot="1">
      <c r="B6" s="1">
        <v>42552</v>
      </c>
    </row>
    <row r="7" spans="1:25" ht="13.5" thickBot="1">
      <c r="B7" s="60"/>
      <c r="C7" s="183" t="s">
        <v>0</v>
      </c>
      <c r="D7" s="184"/>
      <c r="E7" s="185"/>
      <c r="F7" s="183" t="s">
        <v>2</v>
      </c>
      <c r="G7" s="184"/>
      <c r="H7" s="185"/>
      <c r="I7" s="186" t="s">
        <v>25</v>
      </c>
      <c r="J7" s="187"/>
      <c r="K7" s="188"/>
      <c r="L7" s="186" t="s">
        <v>24</v>
      </c>
      <c r="M7" s="187"/>
      <c r="N7" s="188"/>
      <c r="O7" s="186" t="s">
        <v>23</v>
      </c>
      <c r="P7" s="187"/>
      <c r="Q7" s="188"/>
      <c r="R7" s="176" t="s">
        <v>4</v>
      </c>
      <c r="S7" s="178" t="s">
        <v>21</v>
      </c>
      <c r="T7" s="179"/>
      <c r="U7" s="180"/>
      <c r="V7" s="181" t="s">
        <v>5</v>
      </c>
      <c r="W7" s="182"/>
      <c r="X7" s="11" t="s">
        <v>18</v>
      </c>
      <c r="Y7" s="176" t="s">
        <v>20</v>
      </c>
    </row>
    <row r="8" spans="1:25" ht="13.5" thickBot="1">
      <c r="A8" s="3"/>
      <c r="B8" s="59"/>
      <c r="C8" s="57" t="s">
        <v>6</v>
      </c>
      <c r="D8" s="57" t="s">
        <v>7</v>
      </c>
      <c r="E8" s="58" t="s">
        <v>1</v>
      </c>
      <c r="F8" s="57" t="s">
        <v>6</v>
      </c>
      <c r="G8" s="57" t="s">
        <v>7</v>
      </c>
      <c r="H8" s="58" t="s">
        <v>1</v>
      </c>
      <c r="I8" s="57" t="s">
        <v>6</v>
      </c>
      <c r="J8" s="57" t="s">
        <v>7</v>
      </c>
      <c r="K8" s="58" t="s">
        <v>1</v>
      </c>
      <c r="L8" s="57" t="s">
        <v>6</v>
      </c>
      <c r="M8" s="57" t="s">
        <v>7</v>
      </c>
      <c r="N8" s="58" t="s">
        <v>1</v>
      </c>
      <c r="O8" s="57" t="s">
        <v>6</v>
      </c>
      <c r="P8" s="57" t="s">
        <v>7</v>
      </c>
      <c r="Q8" s="58" t="s">
        <v>1</v>
      </c>
      <c r="R8" s="177"/>
      <c r="S8" s="56" t="s">
        <v>10</v>
      </c>
      <c r="T8" s="55" t="s">
        <v>16</v>
      </c>
      <c r="U8" s="12" t="s">
        <v>17</v>
      </c>
      <c r="V8" s="54" t="s">
        <v>8</v>
      </c>
      <c r="W8" s="54" t="s">
        <v>9</v>
      </c>
      <c r="X8" s="13" t="s">
        <v>8</v>
      </c>
      <c r="Y8" s="177" t="s">
        <v>20</v>
      </c>
    </row>
    <row r="9" spans="1:25">
      <c r="B9" s="47">
        <v>42552</v>
      </c>
      <c r="C9" s="46">
        <v>1814</v>
      </c>
      <c r="D9" s="45">
        <v>1815</v>
      </c>
      <c r="E9" s="44">
        <f t="shared" ref="E9:E29" si="0">AVERAGE(C9:D9)</f>
        <v>1814.5</v>
      </c>
      <c r="F9" s="46">
        <v>1820</v>
      </c>
      <c r="G9" s="45">
        <v>1820.5</v>
      </c>
      <c r="H9" s="44">
        <f t="shared" ref="H9:H29" si="1">AVERAGE(F9:G9)</f>
        <v>1820.25</v>
      </c>
      <c r="I9" s="46">
        <v>1830</v>
      </c>
      <c r="J9" s="45">
        <v>1835</v>
      </c>
      <c r="K9" s="44">
        <f t="shared" ref="K9:K29" si="2">AVERAGE(I9:J9)</f>
        <v>1832.5</v>
      </c>
      <c r="L9" s="46">
        <v>1842</v>
      </c>
      <c r="M9" s="45">
        <v>1847</v>
      </c>
      <c r="N9" s="44">
        <f t="shared" ref="N9:N29" si="3">AVERAGE(L9:M9)</f>
        <v>1844.5</v>
      </c>
      <c r="O9" s="46">
        <v>1853</v>
      </c>
      <c r="P9" s="45">
        <v>1858</v>
      </c>
      <c r="Q9" s="44">
        <f t="shared" ref="Q9:Q29" si="4">AVERAGE(O9:P9)</f>
        <v>1855.5</v>
      </c>
      <c r="R9" s="52">
        <v>1815</v>
      </c>
      <c r="S9" s="51">
        <v>1.3291999999999999</v>
      </c>
      <c r="T9" s="53">
        <v>1.1120000000000001</v>
      </c>
      <c r="U9" s="50">
        <v>102.62</v>
      </c>
      <c r="V9" s="43">
        <v>1365.48</v>
      </c>
      <c r="W9" s="43">
        <v>1368.28</v>
      </c>
      <c r="X9" s="49">
        <f t="shared" ref="X9:X29" si="5">R9/T9</f>
        <v>1632.1942446043165</v>
      </c>
      <c r="Y9" s="48">
        <v>1.3305</v>
      </c>
    </row>
    <row r="10" spans="1:25">
      <c r="B10" s="47">
        <v>42555</v>
      </c>
      <c r="C10" s="46">
        <v>1866.5</v>
      </c>
      <c r="D10" s="45">
        <v>1867</v>
      </c>
      <c r="E10" s="44">
        <f t="shared" si="0"/>
        <v>1866.75</v>
      </c>
      <c r="F10" s="46">
        <v>1870.5</v>
      </c>
      <c r="G10" s="45">
        <v>1871</v>
      </c>
      <c r="H10" s="44">
        <f t="shared" si="1"/>
        <v>1870.75</v>
      </c>
      <c r="I10" s="46">
        <v>1880</v>
      </c>
      <c r="J10" s="45">
        <v>1885</v>
      </c>
      <c r="K10" s="44">
        <f t="shared" si="2"/>
        <v>1882.5</v>
      </c>
      <c r="L10" s="46">
        <v>1892</v>
      </c>
      <c r="M10" s="45">
        <v>1897</v>
      </c>
      <c r="N10" s="44">
        <f t="shared" si="3"/>
        <v>1894.5</v>
      </c>
      <c r="O10" s="46">
        <v>1903</v>
      </c>
      <c r="P10" s="45">
        <v>1908</v>
      </c>
      <c r="Q10" s="44">
        <f t="shared" si="4"/>
        <v>1905.5</v>
      </c>
      <c r="R10" s="52">
        <v>1867</v>
      </c>
      <c r="S10" s="51">
        <v>1.3272999999999999</v>
      </c>
      <c r="T10" s="51">
        <v>1.1135999999999999</v>
      </c>
      <c r="U10" s="50">
        <v>102.6</v>
      </c>
      <c r="V10" s="43">
        <v>1406.61</v>
      </c>
      <c r="W10" s="43">
        <v>1408.14</v>
      </c>
      <c r="X10" s="49">
        <f t="shared" si="5"/>
        <v>1676.5445402298851</v>
      </c>
      <c r="Y10" s="48">
        <v>1.3287</v>
      </c>
    </row>
    <row r="11" spans="1:25">
      <c r="B11" s="47">
        <v>42556</v>
      </c>
      <c r="C11" s="46">
        <v>1820</v>
      </c>
      <c r="D11" s="45">
        <v>1821</v>
      </c>
      <c r="E11" s="44">
        <f t="shared" si="0"/>
        <v>1820.5</v>
      </c>
      <c r="F11" s="46">
        <v>1828</v>
      </c>
      <c r="G11" s="45">
        <v>1830</v>
      </c>
      <c r="H11" s="44">
        <f t="shared" si="1"/>
        <v>1829</v>
      </c>
      <c r="I11" s="46">
        <v>1840</v>
      </c>
      <c r="J11" s="45">
        <v>1845</v>
      </c>
      <c r="K11" s="44">
        <f t="shared" si="2"/>
        <v>1842.5</v>
      </c>
      <c r="L11" s="46">
        <v>1852</v>
      </c>
      <c r="M11" s="45">
        <v>1857</v>
      </c>
      <c r="N11" s="44">
        <f t="shared" si="3"/>
        <v>1854.5</v>
      </c>
      <c r="O11" s="46">
        <v>1863</v>
      </c>
      <c r="P11" s="45">
        <v>1868</v>
      </c>
      <c r="Q11" s="44">
        <f t="shared" si="4"/>
        <v>1865.5</v>
      </c>
      <c r="R11" s="52">
        <v>1821</v>
      </c>
      <c r="S11" s="51">
        <v>1.3116000000000001</v>
      </c>
      <c r="T11" s="51">
        <v>1.1143000000000001</v>
      </c>
      <c r="U11" s="50">
        <v>101.8</v>
      </c>
      <c r="V11" s="43">
        <v>1388.38</v>
      </c>
      <c r="W11" s="43">
        <v>1393.65</v>
      </c>
      <c r="X11" s="49">
        <f t="shared" si="5"/>
        <v>1634.2098178228484</v>
      </c>
      <c r="Y11" s="48">
        <v>1.3130999999999999</v>
      </c>
    </row>
    <row r="12" spans="1:25">
      <c r="B12" s="47">
        <v>42557</v>
      </c>
      <c r="C12" s="46">
        <v>1787</v>
      </c>
      <c r="D12" s="45">
        <v>1788</v>
      </c>
      <c r="E12" s="44">
        <f t="shared" si="0"/>
        <v>1787.5</v>
      </c>
      <c r="F12" s="46">
        <v>1790</v>
      </c>
      <c r="G12" s="45">
        <v>1791</v>
      </c>
      <c r="H12" s="44">
        <f t="shared" si="1"/>
        <v>1790.5</v>
      </c>
      <c r="I12" s="46">
        <v>1802</v>
      </c>
      <c r="J12" s="45">
        <v>1807</v>
      </c>
      <c r="K12" s="44">
        <f t="shared" si="2"/>
        <v>1804.5</v>
      </c>
      <c r="L12" s="46">
        <v>1813</v>
      </c>
      <c r="M12" s="45">
        <v>1818</v>
      </c>
      <c r="N12" s="44">
        <f t="shared" si="3"/>
        <v>1815.5</v>
      </c>
      <c r="O12" s="46">
        <v>1825</v>
      </c>
      <c r="P12" s="45">
        <v>1830</v>
      </c>
      <c r="Q12" s="44">
        <f t="shared" si="4"/>
        <v>1827.5</v>
      </c>
      <c r="R12" s="52">
        <v>1788</v>
      </c>
      <c r="S12" s="51">
        <v>1.2967</v>
      </c>
      <c r="T12" s="51">
        <v>1.1052999999999999</v>
      </c>
      <c r="U12" s="50">
        <v>100.51</v>
      </c>
      <c r="V12" s="43">
        <v>1378.88</v>
      </c>
      <c r="W12" s="43">
        <v>1379.39</v>
      </c>
      <c r="X12" s="49">
        <f t="shared" si="5"/>
        <v>1617.6603637021624</v>
      </c>
      <c r="Y12" s="48">
        <v>1.2984</v>
      </c>
    </row>
    <row r="13" spans="1:25">
      <c r="B13" s="47">
        <v>42558</v>
      </c>
      <c r="C13" s="46">
        <v>1829.5</v>
      </c>
      <c r="D13" s="45">
        <v>1830</v>
      </c>
      <c r="E13" s="44">
        <f t="shared" si="0"/>
        <v>1829.75</v>
      </c>
      <c r="F13" s="46">
        <v>1840</v>
      </c>
      <c r="G13" s="45">
        <v>1841</v>
      </c>
      <c r="H13" s="44">
        <f t="shared" si="1"/>
        <v>1840.5</v>
      </c>
      <c r="I13" s="46">
        <v>1853</v>
      </c>
      <c r="J13" s="45">
        <v>1858</v>
      </c>
      <c r="K13" s="44">
        <f t="shared" si="2"/>
        <v>1855.5</v>
      </c>
      <c r="L13" s="46">
        <v>1865</v>
      </c>
      <c r="M13" s="45">
        <v>1870</v>
      </c>
      <c r="N13" s="44">
        <f t="shared" si="3"/>
        <v>1867.5</v>
      </c>
      <c r="O13" s="46">
        <v>1877</v>
      </c>
      <c r="P13" s="45">
        <v>1882</v>
      </c>
      <c r="Q13" s="44">
        <f t="shared" si="4"/>
        <v>1879.5</v>
      </c>
      <c r="R13" s="52">
        <v>1830</v>
      </c>
      <c r="S13" s="51">
        <v>1.3009999999999999</v>
      </c>
      <c r="T13" s="51">
        <v>1.1073999999999999</v>
      </c>
      <c r="U13" s="50">
        <v>100.97</v>
      </c>
      <c r="V13" s="43">
        <v>1406.61</v>
      </c>
      <c r="W13" s="43">
        <v>1413.44</v>
      </c>
      <c r="X13" s="49">
        <f t="shared" si="5"/>
        <v>1652.5194148455844</v>
      </c>
      <c r="Y13" s="48">
        <v>1.3025</v>
      </c>
    </row>
    <row r="14" spans="1:25">
      <c r="B14" s="47">
        <v>42559</v>
      </c>
      <c r="C14" s="46">
        <v>1815</v>
      </c>
      <c r="D14" s="45">
        <v>1815.5</v>
      </c>
      <c r="E14" s="44">
        <f t="shared" si="0"/>
        <v>1815.25</v>
      </c>
      <c r="F14" s="46">
        <v>1823</v>
      </c>
      <c r="G14" s="45">
        <v>1824</v>
      </c>
      <c r="H14" s="44">
        <f t="shared" si="1"/>
        <v>1823.5</v>
      </c>
      <c r="I14" s="46">
        <v>1838</v>
      </c>
      <c r="J14" s="45">
        <v>1843</v>
      </c>
      <c r="K14" s="44">
        <f t="shared" si="2"/>
        <v>1840.5</v>
      </c>
      <c r="L14" s="46">
        <v>1850</v>
      </c>
      <c r="M14" s="45">
        <v>1855</v>
      </c>
      <c r="N14" s="44">
        <f t="shared" si="3"/>
        <v>1852.5</v>
      </c>
      <c r="O14" s="46">
        <v>1860</v>
      </c>
      <c r="P14" s="45">
        <v>1865</v>
      </c>
      <c r="Q14" s="44">
        <f t="shared" si="4"/>
        <v>1862.5</v>
      </c>
      <c r="R14" s="52">
        <v>1815.5</v>
      </c>
      <c r="S14" s="51">
        <v>1.2977000000000001</v>
      </c>
      <c r="T14" s="51">
        <v>1.1063000000000001</v>
      </c>
      <c r="U14" s="50">
        <v>100.43</v>
      </c>
      <c r="V14" s="43">
        <v>1399.01</v>
      </c>
      <c r="W14" s="43">
        <v>1403.94</v>
      </c>
      <c r="X14" s="49">
        <f t="shared" si="5"/>
        <v>1641.055771490554</v>
      </c>
      <c r="Y14" s="48">
        <v>1.2991999999999999</v>
      </c>
    </row>
    <row r="15" spans="1:25">
      <c r="B15" s="47">
        <v>42562</v>
      </c>
      <c r="C15" s="46">
        <v>1815.5</v>
      </c>
      <c r="D15" s="45">
        <v>1816</v>
      </c>
      <c r="E15" s="44">
        <f t="shared" si="0"/>
        <v>1815.75</v>
      </c>
      <c r="F15" s="46">
        <v>1824</v>
      </c>
      <c r="G15" s="45">
        <v>1825</v>
      </c>
      <c r="H15" s="44">
        <f t="shared" si="1"/>
        <v>1824.5</v>
      </c>
      <c r="I15" s="46">
        <v>1840</v>
      </c>
      <c r="J15" s="45">
        <v>1845</v>
      </c>
      <c r="K15" s="44">
        <f t="shared" si="2"/>
        <v>1842.5</v>
      </c>
      <c r="L15" s="46">
        <v>1850</v>
      </c>
      <c r="M15" s="45">
        <v>1855</v>
      </c>
      <c r="N15" s="44">
        <f t="shared" si="3"/>
        <v>1852.5</v>
      </c>
      <c r="O15" s="46">
        <v>1860</v>
      </c>
      <c r="P15" s="45">
        <v>1865</v>
      </c>
      <c r="Q15" s="44">
        <f t="shared" si="4"/>
        <v>1862.5</v>
      </c>
      <c r="R15" s="52">
        <v>1816</v>
      </c>
      <c r="S15" s="51">
        <v>1.2986</v>
      </c>
      <c r="T15" s="51">
        <v>1.1046</v>
      </c>
      <c r="U15" s="50">
        <v>102.42</v>
      </c>
      <c r="V15" s="43">
        <v>1398.43</v>
      </c>
      <c r="W15" s="43">
        <v>1403.74</v>
      </c>
      <c r="X15" s="49">
        <f t="shared" si="5"/>
        <v>1644.0340394713019</v>
      </c>
      <c r="Y15" s="48">
        <v>1.3001</v>
      </c>
    </row>
    <row r="16" spans="1:25">
      <c r="B16" s="47">
        <v>42563</v>
      </c>
      <c r="C16" s="46">
        <v>1850</v>
      </c>
      <c r="D16" s="45">
        <v>1852</v>
      </c>
      <c r="E16" s="44">
        <f t="shared" si="0"/>
        <v>1851</v>
      </c>
      <c r="F16" s="46">
        <v>1855</v>
      </c>
      <c r="G16" s="45">
        <v>1857</v>
      </c>
      <c r="H16" s="44">
        <f t="shared" si="1"/>
        <v>1856</v>
      </c>
      <c r="I16" s="46">
        <v>1870</v>
      </c>
      <c r="J16" s="45">
        <v>1875</v>
      </c>
      <c r="K16" s="44">
        <f t="shared" si="2"/>
        <v>1872.5</v>
      </c>
      <c r="L16" s="46">
        <v>1882</v>
      </c>
      <c r="M16" s="45">
        <v>1887</v>
      </c>
      <c r="N16" s="44">
        <f t="shared" si="3"/>
        <v>1884.5</v>
      </c>
      <c r="O16" s="46">
        <v>1892</v>
      </c>
      <c r="P16" s="45">
        <v>1897</v>
      </c>
      <c r="Q16" s="44">
        <f t="shared" si="4"/>
        <v>1894.5</v>
      </c>
      <c r="R16" s="52">
        <v>1852</v>
      </c>
      <c r="S16" s="51">
        <v>1.3159000000000001</v>
      </c>
      <c r="T16" s="51">
        <v>1.1093</v>
      </c>
      <c r="U16" s="50">
        <v>103.91</v>
      </c>
      <c r="V16" s="43">
        <v>1407.4</v>
      </c>
      <c r="W16" s="43">
        <v>1409.49</v>
      </c>
      <c r="X16" s="49">
        <f t="shared" si="5"/>
        <v>1669.5213197511946</v>
      </c>
      <c r="Y16" s="48">
        <v>1.3174999999999999</v>
      </c>
    </row>
    <row r="17" spans="2:25">
      <c r="B17" s="47">
        <v>42564</v>
      </c>
      <c r="C17" s="46">
        <v>1861</v>
      </c>
      <c r="D17" s="45">
        <v>1863</v>
      </c>
      <c r="E17" s="44">
        <f t="shared" si="0"/>
        <v>1862</v>
      </c>
      <c r="F17" s="46">
        <v>1867</v>
      </c>
      <c r="G17" s="45">
        <v>1869</v>
      </c>
      <c r="H17" s="44">
        <f t="shared" si="1"/>
        <v>1868</v>
      </c>
      <c r="I17" s="46">
        <v>1883</v>
      </c>
      <c r="J17" s="45">
        <v>1888</v>
      </c>
      <c r="K17" s="44">
        <f t="shared" si="2"/>
        <v>1885.5</v>
      </c>
      <c r="L17" s="46">
        <v>1893</v>
      </c>
      <c r="M17" s="45">
        <v>1898</v>
      </c>
      <c r="N17" s="44">
        <f t="shared" si="3"/>
        <v>1895.5</v>
      </c>
      <c r="O17" s="46">
        <v>1902</v>
      </c>
      <c r="P17" s="45">
        <v>1907</v>
      </c>
      <c r="Q17" s="44">
        <f t="shared" si="4"/>
        <v>1904.5</v>
      </c>
      <c r="R17" s="52">
        <v>1863</v>
      </c>
      <c r="S17" s="51">
        <v>1.3280000000000001</v>
      </c>
      <c r="T17" s="51">
        <v>1.1074999999999999</v>
      </c>
      <c r="U17" s="50">
        <v>104.64</v>
      </c>
      <c r="V17" s="43">
        <v>1402.86</v>
      </c>
      <c r="W17" s="43">
        <v>1405.69</v>
      </c>
      <c r="X17" s="49">
        <f t="shared" si="5"/>
        <v>1682.1670428893906</v>
      </c>
      <c r="Y17" s="48">
        <v>1.3295999999999999</v>
      </c>
    </row>
    <row r="18" spans="2:25">
      <c r="B18" s="47">
        <v>42565</v>
      </c>
      <c r="C18" s="46">
        <v>1875</v>
      </c>
      <c r="D18" s="45">
        <v>1877</v>
      </c>
      <c r="E18" s="44">
        <f t="shared" si="0"/>
        <v>1876</v>
      </c>
      <c r="F18" s="46">
        <v>1881</v>
      </c>
      <c r="G18" s="45">
        <v>1883</v>
      </c>
      <c r="H18" s="44">
        <f t="shared" si="1"/>
        <v>1882</v>
      </c>
      <c r="I18" s="46">
        <v>1898</v>
      </c>
      <c r="J18" s="45">
        <v>1903</v>
      </c>
      <c r="K18" s="44">
        <f t="shared" si="2"/>
        <v>1900.5</v>
      </c>
      <c r="L18" s="46">
        <v>1908</v>
      </c>
      <c r="M18" s="45">
        <v>1913</v>
      </c>
      <c r="N18" s="44">
        <f t="shared" si="3"/>
        <v>1910.5</v>
      </c>
      <c r="O18" s="46">
        <v>1917</v>
      </c>
      <c r="P18" s="45">
        <v>1922</v>
      </c>
      <c r="Q18" s="44">
        <f t="shared" si="4"/>
        <v>1919.5</v>
      </c>
      <c r="R18" s="52">
        <v>1877</v>
      </c>
      <c r="S18" s="51">
        <v>1.3373999999999999</v>
      </c>
      <c r="T18" s="51">
        <v>1.1152</v>
      </c>
      <c r="U18" s="50">
        <v>105.77</v>
      </c>
      <c r="V18" s="43">
        <v>1403.47</v>
      </c>
      <c r="W18" s="43">
        <v>1406.59</v>
      </c>
      <c r="X18" s="49">
        <f t="shared" si="5"/>
        <v>1683.1061692969872</v>
      </c>
      <c r="Y18" s="48">
        <v>1.3387</v>
      </c>
    </row>
    <row r="19" spans="2:25">
      <c r="B19" s="47">
        <v>42566</v>
      </c>
      <c r="C19" s="46">
        <v>1900.5</v>
      </c>
      <c r="D19" s="45">
        <v>1901</v>
      </c>
      <c r="E19" s="44">
        <f t="shared" si="0"/>
        <v>1900.75</v>
      </c>
      <c r="F19" s="46">
        <v>1907</v>
      </c>
      <c r="G19" s="45">
        <v>1909</v>
      </c>
      <c r="H19" s="44">
        <f t="shared" si="1"/>
        <v>1908</v>
      </c>
      <c r="I19" s="46">
        <v>1923</v>
      </c>
      <c r="J19" s="45">
        <v>1928</v>
      </c>
      <c r="K19" s="44">
        <f t="shared" si="2"/>
        <v>1925.5</v>
      </c>
      <c r="L19" s="46">
        <v>1933</v>
      </c>
      <c r="M19" s="45">
        <v>1938</v>
      </c>
      <c r="N19" s="44">
        <f t="shared" si="3"/>
        <v>1935.5</v>
      </c>
      <c r="O19" s="46">
        <v>1943</v>
      </c>
      <c r="P19" s="45">
        <v>1948</v>
      </c>
      <c r="Q19" s="44">
        <f t="shared" si="4"/>
        <v>1945.5</v>
      </c>
      <c r="R19" s="52">
        <v>1901</v>
      </c>
      <c r="S19" s="51">
        <v>1.337</v>
      </c>
      <c r="T19" s="51">
        <v>1.1123000000000001</v>
      </c>
      <c r="U19" s="50">
        <v>105.73</v>
      </c>
      <c r="V19" s="43">
        <v>1421.84</v>
      </c>
      <c r="W19" s="43">
        <v>1426.44</v>
      </c>
      <c r="X19" s="49">
        <f t="shared" si="5"/>
        <v>1709.0712937157241</v>
      </c>
      <c r="Y19" s="48">
        <v>1.3383</v>
      </c>
    </row>
    <row r="20" spans="2:25">
      <c r="B20" s="47">
        <v>42569</v>
      </c>
      <c r="C20" s="46">
        <v>1850</v>
      </c>
      <c r="D20" s="45">
        <v>1851</v>
      </c>
      <c r="E20" s="44">
        <f t="shared" si="0"/>
        <v>1850.5</v>
      </c>
      <c r="F20" s="46">
        <v>1860</v>
      </c>
      <c r="G20" s="45">
        <v>1861</v>
      </c>
      <c r="H20" s="44">
        <f t="shared" si="1"/>
        <v>1860.5</v>
      </c>
      <c r="I20" s="46">
        <v>1875</v>
      </c>
      <c r="J20" s="45">
        <v>1880</v>
      </c>
      <c r="K20" s="44">
        <f t="shared" si="2"/>
        <v>1877.5</v>
      </c>
      <c r="L20" s="46">
        <v>1885</v>
      </c>
      <c r="M20" s="45">
        <v>1890</v>
      </c>
      <c r="N20" s="44">
        <f t="shared" si="3"/>
        <v>1887.5</v>
      </c>
      <c r="O20" s="46">
        <v>1895</v>
      </c>
      <c r="P20" s="45">
        <v>1900</v>
      </c>
      <c r="Q20" s="44">
        <f t="shared" si="4"/>
        <v>1897.5</v>
      </c>
      <c r="R20" s="52">
        <v>1851</v>
      </c>
      <c r="S20" s="51">
        <v>1.3259000000000001</v>
      </c>
      <c r="T20" s="51">
        <v>1.1057999999999999</v>
      </c>
      <c r="U20" s="50">
        <v>105.74</v>
      </c>
      <c r="V20" s="43">
        <v>1396.03</v>
      </c>
      <c r="W20" s="43">
        <v>1402.09</v>
      </c>
      <c r="X20" s="49">
        <f t="shared" si="5"/>
        <v>1673.9012479652743</v>
      </c>
      <c r="Y20" s="48">
        <v>1.3272999999999999</v>
      </c>
    </row>
    <row r="21" spans="2:25">
      <c r="B21" s="47">
        <v>42570</v>
      </c>
      <c r="C21" s="46">
        <v>1854</v>
      </c>
      <c r="D21" s="45">
        <v>1856</v>
      </c>
      <c r="E21" s="44">
        <f t="shared" si="0"/>
        <v>1855</v>
      </c>
      <c r="F21" s="46">
        <v>1864</v>
      </c>
      <c r="G21" s="45">
        <v>1866</v>
      </c>
      <c r="H21" s="44">
        <f t="shared" si="1"/>
        <v>1865</v>
      </c>
      <c r="I21" s="46">
        <v>1880</v>
      </c>
      <c r="J21" s="45">
        <v>1885</v>
      </c>
      <c r="K21" s="44">
        <f t="shared" si="2"/>
        <v>1882.5</v>
      </c>
      <c r="L21" s="46">
        <v>1890</v>
      </c>
      <c r="M21" s="45">
        <v>1895</v>
      </c>
      <c r="N21" s="44">
        <f t="shared" si="3"/>
        <v>1892.5</v>
      </c>
      <c r="O21" s="46">
        <v>1898</v>
      </c>
      <c r="P21" s="45">
        <v>1903</v>
      </c>
      <c r="Q21" s="44">
        <f t="shared" si="4"/>
        <v>1900.5</v>
      </c>
      <c r="R21" s="52">
        <v>1856</v>
      </c>
      <c r="S21" s="51">
        <v>1.3133999999999999</v>
      </c>
      <c r="T21" s="51">
        <v>1.1032</v>
      </c>
      <c r="U21" s="50">
        <v>106.19</v>
      </c>
      <c r="V21" s="43">
        <v>1413.13</v>
      </c>
      <c r="W21" s="43">
        <v>1419.23</v>
      </c>
      <c r="X21" s="49">
        <f t="shared" si="5"/>
        <v>1682.3785351704134</v>
      </c>
      <c r="Y21" s="48">
        <v>1.3148</v>
      </c>
    </row>
    <row r="22" spans="2:25">
      <c r="B22" s="47">
        <v>42571</v>
      </c>
      <c r="C22" s="46">
        <v>1822</v>
      </c>
      <c r="D22" s="45">
        <v>1823</v>
      </c>
      <c r="E22" s="44">
        <f t="shared" si="0"/>
        <v>1822.5</v>
      </c>
      <c r="F22" s="46">
        <v>1832</v>
      </c>
      <c r="G22" s="45">
        <v>1834</v>
      </c>
      <c r="H22" s="44">
        <f t="shared" si="1"/>
        <v>1833</v>
      </c>
      <c r="I22" s="46">
        <v>1848</v>
      </c>
      <c r="J22" s="45">
        <v>1853</v>
      </c>
      <c r="K22" s="44">
        <f t="shared" si="2"/>
        <v>1850.5</v>
      </c>
      <c r="L22" s="46">
        <v>1858</v>
      </c>
      <c r="M22" s="45">
        <v>1863</v>
      </c>
      <c r="N22" s="44">
        <f t="shared" si="3"/>
        <v>1860.5</v>
      </c>
      <c r="O22" s="46">
        <v>1867</v>
      </c>
      <c r="P22" s="45">
        <v>1872</v>
      </c>
      <c r="Q22" s="44">
        <f t="shared" si="4"/>
        <v>1869.5</v>
      </c>
      <c r="R22" s="52">
        <v>1823</v>
      </c>
      <c r="S22" s="51">
        <v>1.3171999999999999</v>
      </c>
      <c r="T22" s="51">
        <v>1.1012</v>
      </c>
      <c r="U22" s="50">
        <v>106.5</v>
      </c>
      <c r="V22" s="43">
        <v>1384</v>
      </c>
      <c r="W22" s="43">
        <v>1390.76</v>
      </c>
      <c r="X22" s="49">
        <f t="shared" si="5"/>
        <v>1655.4667635306939</v>
      </c>
      <c r="Y22" s="48">
        <v>1.3187</v>
      </c>
    </row>
    <row r="23" spans="2:25">
      <c r="B23" s="47">
        <v>42572</v>
      </c>
      <c r="C23" s="46">
        <v>1852</v>
      </c>
      <c r="D23" s="45">
        <v>1852.5</v>
      </c>
      <c r="E23" s="44">
        <f t="shared" si="0"/>
        <v>1852.25</v>
      </c>
      <c r="F23" s="46">
        <v>1861</v>
      </c>
      <c r="G23" s="45">
        <v>1863</v>
      </c>
      <c r="H23" s="44">
        <f t="shared" si="1"/>
        <v>1862</v>
      </c>
      <c r="I23" s="46">
        <v>1877</v>
      </c>
      <c r="J23" s="45">
        <v>1882</v>
      </c>
      <c r="K23" s="44">
        <f t="shared" si="2"/>
        <v>1879.5</v>
      </c>
      <c r="L23" s="46">
        <v>1887</v>
      </c>
      <c r="M23" s="45">
        <v>1892</v>
      </c>
      <c r="N23" s="44">
        <f t="shared" si="3"/>
        <v>1889.5</v>
      </c>
      <c r="O23" s="46">
        <v>1895</v>
      </c>
      <c r="P23" s="45">
        <v>1900</v>
      </c>
      <c r="Q23" s="44">
        <f t="shared" si="4"/>
        <v>1897.5</v>
      </c>
      <c r="R23" s="52">
        <v>1852.5</v>
      </c>
      <c r="S23" s="51">
        <v>1.3173999999999999</v>
      </c>
      <c r="T23" s="51">
        <v>1.1012</v>
      </c>
      <c r="U23" s="50">
        <v>106.31</v>
      </c>
      <c r="V23" s="43">
        <v>1406.18</v>
      </c>
      <c r="W23" s="43">
        <v>1412.43</v>
      </c>
      <c r="X23" s="49">
        <f t="shared" si="5"/>
        <v>1682.255721031602</v>
      </c>
      <c r="Y23" s="48">
        <v>1.319</v>
      </c>
    </row>
    <row r="24" spans="2:25">
      <c r="B24" s="47">
        <v>42573</v>
      </c>
      <c r="C24" s="46">
        <v>1845</v>
      </c>
      <c r="D24" s="45">
        <v>1845.5</v>
      </c>
      <c r="E24" s="44">
        <f t="shared" si="0"/>
        <v>1845.25</v>
      </c>
      <c r="F24" s="46">
        <v>1856</v>
      </c>
      <c r="G24" s="45">
        <v>1858</v>
      </c>
      <c r="H24" s="44">
        <f t="shared" si="1"/>
        <v>1857</v>
      </c>
      <c r="I24" s="46">
        <v>1872</v>
      </c>
      <c r="J24" s="45">
        <v>1877</v>
      </c>
      <c r="K24" s="44">
        <f t="shared" si="2"/>
        <v>1874.5</v>
      </c>
      <c r="L24" s="46">
        <v>1882</v>
      </c>
      <c r="M24" s="45">
        <v>1887</v>
      </c>
      <c r="N24" s="44">
        <f t="shared" si="3"/>
        <v>1884.5</v>
      </c>
      <c r="O24" s="46">
        <v>1890</v>
      </c>
      <c r="P24" s="45">
        <v>1895</v>
      </c>
      <c r="Q24" s="44">
        <f t="shared" si="4"/>
        <v>1892.5</v>
      </c>
      <c r="R24" s="52">
        <v>1845.5</v>
      </c>
      <c r="S24" s="51">
        <v>1.3115000000000001</v>
      </c>
      <c r="T24" s="51">
        <v>1.1025</v>
      </c>
      <c r="U24" s="50">
        <v>106.07</v>
      </c>
      <c r="V24" s="43">
        <v>1407.17</v>
      </c>
      <c r="W24" s="43">
        <v>1414.97</v>
      </c>
      <c r="X24" s="49">
        <f t="shared" si="5"/>
        <v>1673.9229024943311</v>
      </c>
      <c r="Y24" s="48">
        <v>1.3130999999999999</v>
      </c>
    </row>
    <row r="25" spans="2:25">
      <c r="B25" s="47">
        <v>42576</v>
      </c>
      <c r="C25" s="46">
        <v>1841</v>
      </c>
      <c r="D25" s="45">
        <v>1843</v>
      </c>
      <c r="E25" s="44">
        <f t="shared" si="0"/>
        <v>1842</v>
      </c>
      <c r="F25" s="46">
        <v>1854</v>
      </c>
      <c r="G25" s="45">
        <v>1856</v>
      </c>
      <c r="H25" s="44">
        <f t="shared" si="1"/>
        <v>1855</v>
      </c>
      <c r="I25" s="46">
        <v>1870</v>
      </c>
      <c r="J25" s="45">
        <v>1875</v>
      </c>
      <c r="K25" s="44">
        <f t="shared" si="2"/>
        <v>1872.5</v>
      </c>
      <c r="L25" s="46">
        <v>1880</v>
      </c>
      <c r="M25" s="45">
        <v>1885</v>
      </c>
      <c r="N25" s="44">
        <f t="shared" si="3"/>
        <v>1882.5</v>
      </c>
      <c r="O25" s="46">
        <v>1890</v>
      </c>
      <c r="P25" s="45">
        <v>1895</v>
      </c>
      <c r="Q25" s="44">
        <f t="shared" si="4"/>
        <v>1892.5</v>
      </c>
      <c r="R25" s="52">
        <v>1843</v>
      </c>
      <c r="S25" s="51">
        <v>1.3120000000000001</v>
      </c>
      <c r="T25" s="51">
        <v>1.0985</v>
      </c>
      <c r="U25" s="50">
        <v>106.21</v>
      </c>
      <c r="V25" s="43">
        <v>1404.73</v>
      </c>
      <c r="W25" s="43">
        <v>1412.7</v>
      </c>
      <c r="X25" s="49">
        <f t="shared" si="5"/>
        <v>1677.7423759672281</v>
      </c>
      <c r="Y25" s="48">
        <v>1.3138000000000001</v>
      </c>
    </row>
    <row r="26" spans="2:25">
      <c r="B26" s="47">
        <v>42577</v>
      </c>
      <c r="C26" s="46">
        <v>1825</v>
      </c>
      <c r="D26" s="45">
        <v>1826</v>
      </c>
      <c r="E26" s="44">
        <f t="shared" si="0"/>
        <v>1825.5</v>
      </c>
      <c r="F26" s="46">
        <v>1835.5</v>
      </c>
      <c r="G26" s="45">
        <v>1836</v>
      </c>
      <c r="H26" s="44">
        <f t="shared" si="1"/>
        <v>1835.75</v>
      </c>
      <c r="I26" s="46">
        <v>1853</v>
      </c>
      <c r="J26" s="45">
        <v>1858</v>
      </c>
      <c r="K26" s="44">
        <f t="shared" si="2"/>
        <v>1855.5</v>
      </c>
      <c r="L26" s="46">
        <v>1865</v>
      </c>
      <c r="M26" s="45">
        <v>1870</v>
      </c>
      <c r="N26" s="44">
        <f t="shared" si="3"/>
        <v>1867.5</v>
      </c>
      <c r="O26" s="46">
        <v>1873</v>
      </c>
      <c r="P26" s="45">
        <v>1878</v>
      </c>
      <c r="Q26" s="44">
        <f t="shared" si="4"/>
        <v>1875.5</v>
      </c>
      <c r="R26" s="52">
        <v>1826</v>
      </c>
      <c r="S26" s="51">
        <v>1.3129</v>
      </c>
      <c r="T26" s="51">
        <v>1.0998000000000001</v>
      </c>
      <c r="U26" s="50">
        <v>104.31</v>
      </c>
      <c r="V26" s="43">
        <v>1390.81</v>
      </c>
      <c r="W26" s="43">
        <v>1396.3</v>
      </c>
      <c r="X26" s="49">
        <f t="shared" si="5"/>
        <v>1660.3018730678305</v>
      </c>
      <c r="Y26" s="48">
        <v>1.3149</v>
      </c>
    </row>
    <row r="27" spans="2:25">
      <c r="B27" s="47">
        <v>42578</v>
      </c>
      <c r="C27" s="46">
        <v>1805</v>
      </c>
      <c r="D27" s="45">
        <v>1806</v>
      </c>
      <c r="E27" s="44">
        <f t="shared" si="0"/>
        <v>1805.5</v>
      </c>
      <c r="F27" s="46">
        <v>1818</v>
      </c>
      <c r="G27" s="45">
        <v>1820</v>
      </c>
      <c r="H27" s="44">
        <f t="shared" si="1"/>
        <v>1819</v>
      </c>
      <c r="I27" s="46">
        <v>1835</v>
      </c>
      <c r="J27" s="45">
        <v>1840</v>
      </c>
      <c r="K27" s="44">
        <f t="shared" si="2"/>
        <v>1837.5</v>
      </c>
      <c r="L27" s="46">
        <v>1848</v>
      </c>
      <c r="M27" s="45">
        <v>1853</v>
      </c>
      <c r="N27" s="44">
        <f t="shared" si="3"/>
        <v>1850.5</v>
      </c>
      <c r="O27" s="46">
        <v>1857</v>
      </c>
      <c r="P27" s="45">
        <v>1862</v>
      </c>
      <c r="Q27" s="44">
        <f t="shared" si="4"/>
        <v>1859.5</v>
      </c>
      <c r="R27" s="52">
        <v>1806</v>
      </c>
      <c r="S27" s="51">
        <v>1.3104</v>
      </c>
      <c r="T27" s="51">
        <v>1.0992</v>
      </c>
      <c r="U27" s="50">
        <v>105.74</v>
      </c>
      <c r="V27" s="43">
        <v>1378.21</v>
      </c>
      <c r="W27" s="43">
        <v>1386.56</v>
      </c>
      <c r="X27" s="49">
        <f t="shared" si="5"/>
        <v>1643.0131004366813</v>
      </c>
      <c r="Y27" s="48">
        <v>1.3126</v>
      </c>
    </row>
    <row r="28" spans="2:25">
      <c r="B28" s="47">
        <v>42579</v>
      </c>
      <c r="C28" s="46">
        <v>1799</v>
      </c>
      <c r="D28" s="45">
        <v>1800</v>
      </c>
      <c r="E28" s="44">
        <f t="shared" si="0"/>
        <v>1799.5</v>
      </c>
      <c r="F28" s="46">
        <v>1809</v>
      </c>
      <c r="G28" s="45">
        <v>1811</v>
      </c>
      <c r="H28" s="44">
        <f t="shared" si="1"/>
        <v>1810</v>
      </c>
      <c r="I28" s="46">
        <v>1825</v>
      </c>
      <c r="J28" s="45">
        <v>1830</v>
      </c>
      <c r="K28" s="44">
        <f t="shared" si="2"/>
        <v>1827.5</v>
      </c>
      <c r="L28" s="46">
        <v>1838</v>
      </c>
      <c r="M28" s="45">
        <v>1843</v>
      </c>
      <c r="N28" s="44">
        <f t="shared" si="3"/>
        <v>1840.5</v>
      </c>
      <c r="O28" s="46">
        <v>1847</v>
      </c>
      <c r="P28" s="45">
        <v>1852</v>
      </c>
      <c r="Q28" s="44">
        <f t="shared" si="4"/>
        <v>1849.5</v>
      </c>
      <c r="R28" s="52">
        <v>1800</v>
      </c>
      <c r="S28" s="51">
        <v>1.3159000000000001</v>
      </c>
      <c r="T28" s="51">
        <v>1.1083000000000001</v>
      </c>
      <c r="U28" s="50">
        <v>104.69</v>
      </c>
      <c r="V28" s="43">
        <v>1367.89</v>
      </c>
      <c r="W28" s="43">
        <v>1373.95</v>
      </c>
      <c r="X28" s="49">
        <f t="shared" si="5"/>
        <v>1624.1089957592708</v>
      </c>
      <c r="Y28" s="48">
        <v>1.3181</v>
      </c>
    </row>
    <row r="29" spans="2:25">
      <c r="B29" s="47">
        <v>42580</v>
      </c>
      <c r="C29" s="46">
        <v>1783.5</v>
      </c>
      <c r="D29" s="45">
        <v>1784</v>
      </c>
      <c r="E29" s="44">
        <f t="shared" si="0"/>
        <v>1783.75</v>
      </c>
      <c r="F29" s="46">
        <v>1795</v>
      </c>
      <c r="G29" s="45">
        <v>1798</v>
      </c>
      <c r="H29" s="44">
        <f t="shared" si="1"/>
        <v>1796.5</v>
      </c>
      <c r="I29" s="46">
        <v>1813</v>
      </c>
      <c r="J29" s="45">
        <v>1818</v>
      </c>
      <c r="K29" s="44">
        <f t="shared" si="2"/>
        <v>1815.5</v>
      </c>
      <c r="L29" s="46">
        <v>1825</v>
      </c>
      <c r="M29" s="45">
        <v>1830</v>
      </c>
      <c r="N29" s="44">
        <f t="shared" si="3"/>
        <v>1827.5</v>
      </c>
      <c r="O29" s="46">
        <v>1835</v>
      </c>
      <c r="P29" s="45">
        <v>1840</v>
      </c>
      <c r="Q29" s="44">
        <f t="shared" si="4"/>
        <v>1837.5</v>
      </c>
      <c r="R29" s="52">
        <v>1784</v>
      </c>
      <c r="S29" s="51">
        <v>1.3177000000000001</v>
      </c>
      <c r="T29" s="51">
        <v>1.1113999999999999</v>
      </c>
      <c r="U29" s="50">
        <v>103.34</v>
      </c>
      <c r="V29" s="43">
        <v>1353.87</v>
      </c>
      <c r="W29" s="43">
        <v>1362.22</v>
      </c>
      <c r="X29" s="49">
        <f t="shared" si="5"/>
        <v>1605.1826525103475</v>
      </c>
      <c r="Y29" s="48">
        <v>1.3199000000000001</v>
      </c>
    </row>
    <row r="30" spans="2:25" s="10" customFormat="1">
      <c r="B30" s="42" t="s">
        <v>11</v>
      </c>
      <c r="C30" s="41">
        <f>ROUND(AVERAGE(C9:C29),2)</f>
        <v>1833.83</v>
      </c>
      <c r="D30" s="40">
        <f>ROUND(AVERAGE(D9:D29),2)</f>
        <v>1834.88</v>
      </c>
      <c r="E30" s="39">
        <f>ROUND(AVERAGE(C30:D30),2)</f>
        <v>1834.36</v>
      </c>
      <c r="F30" s="41">
        <f>ROUND(AVERAGE(F9:F29),2)</f>
        <v>1842.38</v>
      </c>
      <c r="G30" s="40">
        <f>ROUND(AVERAGE(G9:G29),2)</f>
        <v>1843.98</v>
      </c>
      <c r="H30" s="39">
        <f>ROUND(AVERAGE(F30:G30),2)</f>
        <v>1843.18</v>
      </c>
      <c r="I30" s="41">
        <f>ROUND(AVERAGE(I9:I29),2)</f>
        <v>1857.38</v>
      </c>
      <c r="J30" s="40">
        <f>ROUND(AVERAGE(J9:J29),2)</f>
        <v>1862.38</v>
      </c>
      <c r="K30" s="39">
        <f>ROUND(AVERAGE(I30:J30),2)</f>
        <v>1859.88</v>
      </c>
      <c r="L30" s="41">
        <f>ROUND(AVERAGE(L9:L29),2)</f>
        <v>1868.48</v>
      </c>
      <c r="M30" s="40">
        <f>ROUND(AVERAGE(M9:M29),2)</f>
        <v>1873.48</v>
      </c>
      <c r="N30" s="39">
        <f>ROUND(AVERAGE(L30:M30),2)</f>
        <v>1870.98</v>
      </c>
      <c r="O30" s="41">
        <f>ROUND(AVERAGE(O9:O29),2)</f>
        <v>1878.19</v>
      </c>
      <c r="P30" s="40">
        <f>ROUND(AVERAGE(P9:P29),2)</f>
        <v>1883.19</v>
      </c>
      <c r="Q30" s="39">
        <f>ROUND(AVERAGE(O30:P30),2)</f>
        <v>1880.69</v>
      </c>
      <c r="R30" s="38">
        <f>ROUND(AVERAGE(R9:R29),2)</f>
        <v>1834.88</v>
      </c>
      <c r="S30" s="37">
        <f>ROUND(AVERAGE(S9:S29),4)</f>
        <v>1.3159000000000001</v>
      </c>
      <c r="T30" s="36">
        <f>ROUND(AVERAGE(T9:T29),4)</f>
        <v>1.1066</v>
      </c>
      <c r="U30" s="175">
        <f>ROUND(AVERAGE(U9:U29),2)</f>
        <v>104.12</v>
      </c>
      <c r="V30" s="35">
        <f>AVERAGE(V9:V29)</f>
        <v>1394.3328571428572</v>
      </c>
      <c r="W30" s="35">
        <f>AVERAGE(W9:W29)</f>
        <v>1399.5238095238096</v>
      </c>
      <c r="X30" s="35">
        <f>AVERAGE(X9:X29)</f>
        <v>1658.1122945596962</v>
      </c>
      <c r="Y30" s="34">
        <f>AVERAGE(Y9:Y29)</f>
        <v>1.3175619047619047</v>
      </c>
    </row>
    <row r="31" spans="2:25" s="5" customFormat="1">
      <c r="B31" s="33" t="s">
        <v>12</v>
      </c>
      <c r="C31" s="32">
        <f t="shared" ref="C31:Y31" si="6">MAX(C9:C29)</f>
        <v>1900.5</v>
      </c>
      <c r="D31" s="31">
        <f t="shared" si="6"/>
        <v>1901</v>
      </c>
      <c r="E31" s="30">
        <f t="shared" si="6"/>
        <v>1900.75</v>
      </c>
      <c r="F31" s="32">
        <f t="shared" si="6"/>
        <v>1907</v>
      </c>
      <c r="G31" s="31">
        <f t="shared" si="6"/>
        <v>1909</v>
      </c>
      <c r="H31" s="30">
        <f t="shared" si="6"/>
        <v>1908</v>
      </c>
      <c r="I31" s="32">
        <f t="shared" si="6"/>
        <v>1923</v>
      </c>
      <c r="J31" s="31">
        <f t="shared" si="6"/>
        <v>1928</v>
      </c>
      <c r="K31" s="30">
        <f t="shared" si="6"/>
        <v>1925.5</v>
      </c>
      <c r="L31" s="32">
        <f t="shared" si="6"/>
        <v>1933</v>
      </c>
      <c r="M31" s="31">
        <f t="shared" si="6"/>
        <v>1938</v>
      </c>
      <c r="N31" s="30">
        <f t="shared" si="6"/>
        <v>1935.5</v>
      </c>
      <c r="O31" s="32">
        <f t="shared" si="6"/>
        <v>1943</v>
      </c>
      <c r="P31" s="31">
        <f t="shared" si="6"/>
        <v>1948</v>
      </c>
      <c r="Q31" s="30">
        <f t="shared" si="6"/>
        <v>1945.5</v>
      </c>
      <c r="R31" s="29">
        <f t="shared" si="6"/>
        <v>1901</v>
      </c>
      <c r="S31" s="28">
        <f t="shared" si="6"/>
        <v>1.3373999999999999</v>
      </c>
      <c r="T31" s="27">
        <f t="shared" si="6"/>
        <v>1.1152</v>
      </c>
      <c r="U31" s="26">
        <f t="shared" si="6"/>
        <v>106.5</v>
      </c>
      <c r="V31" s="25">
        <f t="shared" si="6"/>
        <v>1421.84</v>
      </c>
      <c r="W31" s="25">
        <f t="shared" si="6"/>
        <v>1426.44</v>
      </c>
      <c r="X31" s="25">
        <f t="shared" si="6"/>
        <v>1709.0712937157241</v>
      </c>
      <c r="Y31" s="24">
        <f t="shared" si="6"/>
        <v>1.3387</v>
      </c>
    </row>
    <row r="32" spans="2:25" s="5" customFormat="1" ht="13.5" thickBot="1">
      <c r="B32" s="23" t="s">
        <v>13</v>
      </c>
      <c r="C32" s="22">
        <f t="shared" ref="C32:Y32" si="7">MIN(C9:C29)</f>
        <v>1783.5</v>
      </c>
      <c r="D32" s="21">
        <f t="shared" si="7"/>
        <v>1784</v>
      </c>
      <c r="E32" s="20">
        <f t="shared" si="7"/>
        <v>1783.75</v>
      </c>
      <c r="F32" s="22">
        <f t="shared" si="7"/>
        <v>1790</v>
      </c>
      <c r="G32" s="21">
        <f t="shared" si="7"/>
        <v>1791</v>
      </c>
      <c r="H32" s="20">
        <f t="shared" si="7"/>
        <v>1790.5</v>
      </c>
      <c r="I32" s="22">
        <f t="shared" si="7"/>
        <v>1802</v>
      </c>
      <c r="J32" s="21">
        <f t="shared" si="7"/>
        <v>1807</v>
      </c>
      <c r="K32" s="20">
        <f t="shared" si="7"/>
        <v>1804.5</v>
      </c>
      <c r="L32" s="22">
        <f t="shared" si="7"/>
        <v>1813</v>
      </c>
      <c r="M32" s="21">
        <f t="shared" si="7"/>
        <v>1818</v>
      </c>
      <c r="N32" s="20">
        <f t="shared" si="7"/>
        <v>1815.5</v>
      </c>
      <c r="O32" s="22">
        <f t="shared" si="7"/>
        <v>1825</v>
      </c>
      <c r="P32" s="21">
        <f t="shared" si="7"/>
        <v>1830</v>
      </c>
      <c r="Q32" s="20">
        <f t="shared" si="7"/>
        <v>1827.5</v>
      </c>
      <c r="R32" s="19">
        <f t="shared" si="7"/>
        <v>1784</v>
      </c>
      <c r="S32" s="18">
        <f t="shared" si="7"/>
        <v>1.2967</v>
      </c>
      <c r="T32" s="17">
        <f t="shared" si="7"/>
        <v>1.0985</v>
      </c>
      <c r="U32" s="16">
        <f t="shared" si="7"/>
        <v>100.43</v>
      </c>
      <c r="V32" s="15">
        <f t="shared" si="7"/>
        <v>1353.87</v>
      </c>
      <c r="W32" s="15">
        <f t="shared" si="7"/>
        <v>1362.22</v>
      </c>
      <c r="X32" s="15">
        <f t="shared" si="7"/>
        <v>1605.1826525103475</v>
      </c>
      <c r="Y32" s="14">
        <f t="shared" si="7"/>
        <v>1.2984</v>
      </c>
    </row>
    <row r="34" spans="2:14">
      <c r="B34" s="7" t="s">
        <v>14</v>
      </c>
      <c r="C34" s="9"/>
      <c r="D34" s="9"/>
      <c r="E34" s="8"/>
      <c r="F34" s="9"/>
      <c r="G34" s="9"/>
      <c r="H34" s="8"/>
      <c r="I34" s="9"/>
      <c r="J34" s="9"/>
      <c r="K34" s="8"/>
      <c r="L34" s="9"/>
      <c r="M34" s="9"/>
      <c r="N34" s="8"/>
    </row>
    <row r="35" spans="2:14">
      <c r="B35" s="7" t="s">
        <v>15</v>
      </c>
      <c r="C35" s="9"/>
      <c r="D35" s="9"/>
      <c r="E35" s="8"/>
      <c r="F35" s="9"/>
      <c r="G35" s="9"/>
      <c r="H35" s="8"/>
      <c r="I35" s="9"/>
      <c r="J35" s="9"/>
      <c r="K35" s="8"/>
      <c r="L35" s="9"/>
      <c r="M35" s="9"/>
      <c r="N35" s="8"/>
    </row>
  </sheetData>
  <mergeCells count="9">
    <mergeCell ref="R7:R8"/>
    <mergeCell ref="S7:U7"/>
    <mergeCell ref="V7:W7"/>
    <mergeCell ref="Y7:Y8"/>
    <mergeCell ref="C7:E7"/>
    <mergeCell ref="F7:H7"/>
    <mergeCell ref="I7:K7"/>
    <mergeCell ref="L7:N7"/>
    <mergeCell ref="O7:Q7"/>
  </mergeCells>
  <phoneticPr fontId="7" type="noConversion"/>
  <printOptions horizontalCentered="1" verticalCentered="1" gridLines="1" gridLinesSet="0"/>
  <pageMargins left="0.19685039370078741" right="0.19685039370078741" top="0.98425196850393704" bottom="0.98425196850393704" header="0.51181102362204722" footer="0.51181102362204722"/>
  <pageSetup paperSize="9" scale="96" orientation="landscape" horizontalDpi="204" verticalDpi="196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3:S35"/>
  <sheetViews>
    <sheetView workbookViewId="0">
      <pane ySplit="8" topLeftCell="A9" activePane="bottomLeft" state="frozen"/>
      <selection activeCell="C46" sqref="C46"/>
      <selection pane="bottomLeft"/>
    </sheetView>
  </sheetViews>
  <sheetFormatPr defaultRowHeight="12.75"/>
  <cols>
    <col min="2" max="2" width="9.7109375" bestFit="1" customWidth="1"/>
    <col min="3" max="3" width="12.42578125" style="4" bestFit="1" customWidth="1"/>
    <col min="4" max="4" width="12" style="4" bestFit="1" customWidth="1"/>
    <col min="5" max="5" width="9.42578125" bestFit="1" customWidth="1"/>
    <col min="6" max="7" width="10.7109375" style="4" customWidth="1"/>
    <col min="8" max="8" width="10.7109375" customWidth="1"/>
    <col min="9" max="10" width="10.7109375" style="4" customWidth="1"/>
    <col min="11" max="11" width="10.7109375" customWidth="1"/>
    <col min="12" max="12" width="12.5703125" style="4" bestFit="1" customWidth="1"/>
    <col min="13" max="13" width="10" style="4" bestFit="1" customWidth="1"/>
    <col min="14" max="14" width="14.140625" bestFit="1" customWidth="1"/>
    <col min="15" max="15" width="12.5703125" style="4" bestFit="1" customWidth="1"/>
    <col min="16" max="16" width="10.5703125" bestFit="1" customWidth="1"/>
    <col min="17" max="17" width="11.28515625" bestFit="1" customWidth="1"/>
    <col min="18" max="18" width="14.140625" bestFit="1" customWidth="1"/>
    <col min="19" max="19" width="10.5703125" bestFit="1" customWidth="1"/>
  </cols>
  <sheetData>
    <row r="3" spans="1:19" ht="15.75">
      <c r="B3" s="6" t="s">
        <v>19</v>
      </c>
    </row>
    <row r="4" spans="1:19">
      <c r="B4" s="61" t="s">
        <v>30</v>
      </c>
    </row>
    <row r="6" spans="1:19" ht="13.5" thickBot="1">
      <c r="B6" s="1">
        <v>42552</v>
      </c>
    </row>
    <row r="7" spans="1:19" ht="13.5" thickBot="1">
      <c r="B7" s="60"/>
      <c r="C7" s="183" t="s">
        <v>0</v>
      </c>
      <c r="D7" s="184"/>
      <c r="E7" s="185"/>
      <c r="F7" s="183" t="s">
        <v>2</v>
      </c>
      <c r="G7" s="184"/>
      <c r="H7" s="185"/>
      <c r="I7" s="186" t="s">
        <v>3</v>
      </c>
      <c r="J7" s="187"/>
      <c r="K7" s="188"/>
      <c r="L7" s="176" t="s">
        <v>4</v>
      </c>
      <c r="M7" s="178" t="s">
        <v>21</v>
      </c>
      <c r="N7" s="179"/>
      <c r="O7" s="180"/>
      <c r="P7" s="181" t="s">
        <v>5</v>
      </c>
      <c r="Q7" s="182"/>
      <c r="R7" s="11" t="s">
        <v>18</v>
      </c>
      <c r="S7" s="176" t="s">
        <v>20</v>
      </c>
    </row>
    <row r="8" spans="1:19" ht="13.5" thickBot="1">
      <c r="A8" s="3"/>
      <c r="B8" s="59"/>
      <c r="C8" s="57" t="s">
        <v>6</v>
      </c>
      <c r="D8" s="57" t="s">
        <v>7</v>
      </c>
      <c r="E8" s="58" t="s">
        <v>1</v>
      </c>
      <c r="F8" s="57" t="s">
        <v>6</v>
      </c>
      <c r="G8" s="57" t="s">
        <v>7</v>
      </c>
      <c r="H8" s="58" t="s">
        <v>1</v>
      </c>
      <c r="I8" s="57" t="s">
        <v>6</v>
      </c>
      <c r="J8" s="57" t="s">
        <v>7</v>
      </c>
      <c r="K8" s="58" t="s">
        <v>1</v>
      </c>
      <c r="L8" s="177"/>
      <c r="M8" s="56" t="s">
        <v>10</v>
      </c>
      <c r="N8" s="55" t="s">
        <v>16</v>
      </c>
      <c r="O8" s="12" t="s">
        <v>17</v>
      </c>
      <c r="P8" s="54" t="s">
        <v>8</v>
      </c>
      <c r="Q8" s="54" t="s">
        <v>9</v>
      </c>
      <c r="R8" s="13" t="s">
        <v>8</v>
      </c>
      <c r="S8" s="177" t="s">
        <v>20</v>
      </c>
    </row>
    <row r="9" spans="1:19">
      <c r="B9" s="47">
        <v>42552</v>
      </c>
      <c r="C9" s="46">
        <v>17415</v>
      </c>
      <c r="D9" s="45">
        <v>17420</v>
      </c>
      <c r="E9" s="44">
        <f t="shared" ref="E9:E29" si="0">AVERAGE(C9:D9)</f>
        <v>17417.5</v>
      </c>
      <c r="F9" s="46">
        <v>17300</v>
      </c>
      <c r="G9" s="45">
        <v>17305</v>
      </c>
      <c r="H9" s="44">
        <f t="shared" ref="H9:H29" si="1">AVERAGE(F9:G9)</f>
        <v>17302.5</v>
      </c>
      <c r="I9" s="46">
        <v>17075</v>
      </c>
      <c r="J9" s="45">
        <v>17125</v>
      </c>
      <c r="K9" s="44">
        <f t="shared" ref="K9:K29" si="2">AVERAGE(I9:J9)</f>
        <v>17100</v>
      </c>
      <c r="L9" s="52">
        <v>17420</v>
      </c>
      <c r="M9" s="51">
        <v>1.3291999999999999</v>
      </c>
      <c r="N9" s="53">
        <v>1.1120000000000001</v>
      </c>
      <c r="O9" s="50">
        <v>102.62</v>
      </c>
      <c r="P9" s="43">
        <v>13105.63</v>
      </c>
      <c r="Q9" s="43">
        <v>13006.39</v>
      </c>
      <c r="R9" s="49">
        <f t="shared" ref="R9:R29" si="3">L9/N9</f>
        <v>15665.467625899279</v>
      </c>
      <c r="S9" s="48">
        <v>1.3305</v>
      </c>
    </row>
    <row r="10" spans="1:19">
      <c r="B10" s="47">
        <v>42555</v>
      </c>
      <c r="C10" s="46">
        <v>17965</v>
      </c>
      <c r="D10" s="45">
        <v>17970</v>
      </c>
      <c r="E10" s="44">
        <f t="shared" si="0"/>
        <v>17967.5</v>
      </c>
      <c r="F10" s="46">
        <v>17800</v>
      </c>
      <c r="G10" s="45">
        <v>17850</v>
      </c>
      <c r="H10" s="44">
        <f t="shared" si="1"/>
        <v>17825</v>
      </c>
      <c r="I10" s="46">
        <v>17590</v>
      </c>
      <c r="J10" s="45">
        <v>17640</v>
      </c>
      <c r="K10" s="44">
        <f t="shared" si="2"/>
        <v>17615</v>
      </c>
      <c r="L10" s="52">
        <v>17970</v>
      </c>
      <c r="M10" s="51">
        <v>1.3272999999999999</v>
      </c>
      <c r="N10" s="51">
        <v>1.1135999999999999</v>
      </c>
      <c r="O10" s="50">
        <v>102.6</v>
      </c>
      <c r="P10" s="43">
        <v>13538.76</v>
      </c>
      <c r="Q10" s="43">
        <v>13434.18</v>
      </c>
      <c r="R10" s="49">
        <f t="shared" si="3"/>
        <v>16136.853448275862</v>
      </c>
      <c r="S10" s="48">
        <v>1.3287</v>
      </c>
    </row>
    <row r="11" spans="1:19">
      <c r="B11" s="47">
        <v>42556</v>
      </c>
      <c r="C11" s="46">
        <v>18140</v>
      </c>
      <c r="D11" s="45">
        <v>18145</v>
      </c>
      <c r="E11" s="44">
        <f t="shared" si="0"/>
        <v>18142.5</v>
      </c>
      <c r="F11" s="46">
        <v>18075</v>
      </c>
      <c r="G11" s="45">
        <v>18100</v>
      </c>
      <c r="H11" s="44">
        <f t="shared" si="1"/>
        <v>18087.5</v>
      </c>
      <c r="I11" s="46">
        <v>17860</v>
      </c>
      <c r="J11" s="45">
        <v>17910</v>
      </c>
      <c r="K11" s="44">
        <f t="shared" si="2"/>
        <v>17885</v>
      </c>
      <c r="L11" s="52">
        <v>18145</v>
      </c>
      <c r="M11" s="51">
        <v>1.3116000000000001</v>
      </c>
      <c r="N11" s="51">
        <v>1.1143000000000001</v>
      </c>
      <c r="O11" s="50">
        <v>101.8</v>
      </c>
      <c r="P11" s="43">
        <v>13834.25</v>
      </c>
      <c r="Q11" s="43">
        <v>13784.17</v>
      </c>
      <c r="R11" s="49">
        <f t="shared" si="3"/>
        <v>16283.76559274881</v>
      </c>
      <c r="S11" s="48">
        <v>1.3130999999999999</v>
      </c>
    </row>
    <row r="12" spans="1:19">
      <c r="B12" s="47">
        <v>42557</v>
      </c>
      <c r="C12" s="46">
        <v>17545</v>
      </c>
      <c r="D12" s="45">
        <v>17550</v>
      </c>
      <c r="E12" s="44">
        <f t="shared" si="0"/>
        <v>17547.5</v>
      </c>
      <c r="F12" s="46">
        <v>17400</v>
      </c>
      <c r="G12" s="45">
        <v>17450</v>
      </c>
      <c r="H12" s="44">
        <f t="shared" si="1"/>
        <v>17425</v>
      </c>
      <c r="I12" s="46">
        <v>17205</v>
      </c>
      <c r="J12" s="45">
        <v>17255</v>
      </c>
      <c r="K12" s="44">
        <f t="shared" si="2"/>
        <v>17230</v>
      </c>
      <c r="L12" s="52">
        <v>17550</v>
      </c>
      <c r="M12" s="51">
        <v>1.2967</v>
      </c>
      <c r="N12" s="51">
        <v>1.1052999999999999</v>
      </c>
      <c r="O12" s="50">
        <v>100.51</v>
      </c>
      <c r="P12" s="43">
        <v>13534.36</v>
      </c>
      <c r="Q12" s="43">
        <v>13439.62</v>
      </c>
      <c r="R12" s="49">
        <f t="shared" si="3"/>
        <v>15878.042160499414</v>
      </c>
      <c r="S12" s="48">
        <v>1.2984</v>
      </c>
    </row>
    <row r="13" spans="1:19">
      <c r="B13" s="47">
        <v>42558</v>
      </c>
      <c r="C13" s="46">
        <v>17725</v>
      </c>
      <c r="D13" s="45">
        <v>17750</v>
      </c>
      <c r="E13" s="44">
        <f t="shared" si="0"/>
        <v>17737.5</v>
      </c>
      <c r="F13" s="46">
        <v>17675</v>
      </c>
      <c r="G13" s="45">
        <v>17700</v>
      </c>
      <c r="H13" s="44">
        <f t="shared" si="1"/>
        <v>17687.5</v>
      </c>
      <c r="I13" s="46">
        <v>17470</v>
      </c>
      <c r="J13" s="45">
        <v>17520</v>
      </c>
      <c r="K13" s="44">
        <f t="shared" si="2"/>
        <v>17495</v>
      </c>
      <c r="L13" s="52">
        <v>17750</v>
      </c>
      <c r="M13" s="51">
        <v>1.3009999999999999</v>
      </c>
      <c r="N13" s="51">
        <v>1.1073999999999999</v>
      </c>
      <c r="O13" s="50">
        <v>100.97</v>
      </c>
      <c r="P13" s="43">
        <v>13643.35</v>
      </c>
      <c r="Q13" s="43">
        <v>13589.25</v>
      </c>
      <c r="R13" s="49">
        <f t="shared" si="3"/>
        <v>16028.535307928481</v>
      </c>
      <c r="S13" s="48">
        <v>1.3025</v>
      </c>
    </row>
    <row r="14" spans="1:19">
      <c r="B14" s="47">
        <v>42559</v>
      </c>
      <c r="C14" s="46">
        <v>17700</v>
      </c>
      <c r="D14" s="45">
        <v>17725</v>
      </c>
      <c r="E14" s="44">
        <f t="shared" si="0"/>
        <v>17712.5</v>
      </c>
      <c r="F14" s="46">
        <v>17675</v>
      </c>
      <c r="G14" s="45">
        <v>17700</v>
      </c>
      <c r="H14" s="44">
        <f t="shared" si="1"/>
        <v>17687.5</v>
      </c>
      <c r="I14" s="46">
        <v>17465</v>
      </c>
      <c r="J14" s="45">
        <v>17515</v>
      </c>
      <c r="K14" s="44">
        <f t="shared" si="2"/>
        <v>17490</v>
      </c>
      <c r="L14" s="52">
        <v>17725</v>
      </c>
      <c r="M14" s="51">
        <v>1.2977000000000001</v>
      </c>
      <c r="N14" s="51">
        <v>1.1063000000000001</v>
      </c>
      <c r="O14" s="50">
        <v>100.43</v>
      </c>
      <c r="P14" s="43">
        <v>13658.78</v>
      </c>
      <c r="Q14" s="43">
        <v>13623.77</v>
      </c>
      <c r="R14" s="49">
        <f t="shared" si="3"/>
        <v>16021.874717526891</v>
      </c>
      <c r="S14" s="48">
        <v>1.2991999999999999</v>
      </c>
    </row>
    <row r="15" spans="1:19">
      <c r="B15" s="47">
        <v>42562</v>
      </c>
      <c r="C15" s="46">
        <v>17700</v>
      </c>
      <c r="D15" s="45">
        <v>17750</v>
      </c>
      <c r="E15" s="44">
        <f t="shared" si="0"/>
        <v>17725</v>
      </c>
      <c r="F15" s="46">
        <v>17725</v>
      </c>
      <c r="G15" s="45">
        <v>17750</v>
      </c>
      <c r="H15" s="44">
        <f t="shared" si="1"/>
        <v>17737.5</v>
      </c>
      <c r="I15" s="46">
        <v>17520</v>
      </c>
      <c r="J15" s="45">
        <v>17570</v>
      </c>
      <c r="K15" s="44">
        <f t="shared" si="2"/>
        <v>17545</v>
      </c>
      <c r="L15" s="52">
        <v>17750</v>
      </c>
      <c r="M15" s="51">
        <v>1.2986</v>
      </c>
      <c r="N15" s="51">
        <v>1.1046</v>
      </c>
      <c r="O15" s="50">
        <v>102.42</v>
      </c>
      <c r="P15" s="43">
        <v>13668.57</v>
      </c>
      <c r="Q15" s="43">
        <v>13652.8</v>
      </c>
      <c r="R15" s="49">
        <f t="shared" si="3"/>
        <v>16069.165308709034</v>
      </c>
      <c r="S15" s="48">
        <v>1.3001</v>
      </c>
    </row>
    <row r="16" spans="1:19">
      <c r="B16" s="47">
        <v>42563</v>
      </c>
      <c r="C16" s="46">
        <v>17825</v>
      </c>
      <c r="D16" s="45">
        <v>17835</v>
      </c>
      <c r="E16" s="44">
        <f t="shared" si="0"/>
        <v>17830</v>
      </c>
      <c r="F16" s="46">
        <v>17850</v>
      </c>
      <c r="G16" s="45">
        <v>17900</v>
      </c>
      <c r="H16" s="44">
        <f t="shared" si="1"/>
        <v>17875</v>
      </c>
      <c r="I16" s="46">
        <v>17650</v>
      </c>
      <c r="J16" s="45">
        <v>17700</v>
      </c>
      <c r="K16" s="44">
        <f t="shared" si="2"/>
        <v>17675</v>
      </c>
      <c r="L16" s="52">
        <v>17835</v>
      </c>
      <c r="M16" s="51">
        <v>1.3159000000000001</v>
      </c>
      <c r="N16" s="51">
        <v>1.1093</v>
      </c>
      <c r="O16" s="50">
        <v>103.91</v>
      </c>
      <c r="P16" s="43">
        <v>13553.46</v>
      </c>
      <c r="Q16" s="43">
        <v>13586.34</v>
      </c>
      <c r="R16" s="49">
        <f t="shared" si="3"/>
        <v>16077.706661858831</v>
      </c>
      <c r="S16" s="48">
        <v>1.3174999999999999</v>
      </c>
    </row>
    <row r="17" spans="2:19">
      <c r="B17" s="47">
        <v>42564</v>
      </c>
      <c r="C17" s="46">
        <v>17990</v>
      </c>
      <c r="D17" s="45">
        <v>17995</v>
      </c>
      <c r="E17" s="44">
        <f t="shared" si="0"/>
        <v>17992.5</v>
      </c>
      <c r="F17" s="46">
        <v>17925</v>
      </c>
      <c r="G17" s="45">
        <v>17950</v>
      </c>
      <c r="H17" s="44">
        <f t="shared" si="1"/>
        <v>17937.5</v>
      </c>
      <c r="I17" s="46">
        <v>17720</v>
      </c>
      <c r="J17" s="45">
        <v>17770</v>
      </c>
      <c r="K17" s="44">
        <f t="shared" si="2"/>
        <v>17745</v>
      </c>
      <c r="L17" s="52">
        <v>17995</v>
      </c>
      <c r="M17" s="51">
        <v>1.3280000000000001</v>
      </c>
      <c r="N17" s="51">
        <v>1.1074999999999999</v>
      </c>
      <c r="O17" s="50">
        <v>104.64</v>
      </c>
      <c r="P17" s="43">
        <v>13550.45</v>
      </c>
      <c r="Q17" s="43">
        <v>13500.3</v>
      </c>
      <c r="R17" s="49">
        <f t="shared" si="3"/>
        <v>16248.306997742664</v>
      </c>
      <c r="S17" s="48">
        <v>1.3295999999999999</v>
      </c>
    </row>
    <row r="18" spans="2:19">
      <c r="B18" s="47">
        <v>42565</v>
      </c>
      <c r="C18" s="46">
        <v>17995</v>
      </c>
      <c r="D18" s="45">
        <v>18000</v>
      </c>
      <c r="E18" s="44">
        <f t="shared" si="0"/>
        <v>17997.5</v>
      </c>
      <c r="F18" s="46">
        <v>17950</v>
      </c>
      <c r="G18" s="45">
        <v>18000</v>
      </c>
      <c r="H18" s="44">
        <f t="shared" si="1"/>
        <v>17975</v>
      </c>
      <c r="I18" s="46">
        <v>17805</v>
      </c>
      <c r="J18" s="45">
        <v>17855</v>
      </c>
      <c r="K18" s="44">
        <f t="shared" si="2"/>
        <v>17830</v>
      </c>
      <c r="L18" s="52">
        <v>18000</v>
      </c>
      <c r="M18" s="51">
        <v>1.3373999999999999</v>
      </c>
      <c r="N18" s="51">
        <v>1.1152</v>
      </c>
      <c r="O18" s="50">
        <v>105.77</v>
      </c>
      <c r="P18" s="43">
        <v>13458.95</v>
      </c>
      <c r="Q18" s="43">
        <v>13445.88</v>
      </c>
      <c r="R18" s="49">
        <f t="shared" si="3"/>
        <v>16140.602582496414</v>
      </c>
      <c r="S18" s="48">
        <v>1.3387</v>
      </c>
    </row>
    <row r="19" spans="2:19">
      <c r="B19" s="47">
        <v>42566</v>
      </c>
      <c r="C19" s="46">
        <v>18195</v>
      </c>
      <c r="D19" s="45">
        <v>18200</v>
      </c>
      <c r="E19" s="44">
        <f t="shared" si="0"/>
        <v>18197.5</v>
      </c>
      <c r="F19" s="46">
        <v>18200</v>
      </c>
      <c r="G19" s="45">
        <v>18250</v>
      </c>
      <c r="H19" s="44">
        <f t="shared" si="1"/>
        <v>18225</v>
      </c>
      <c r="I19" s="46">
        <v>18045</v>
      </c>
      <c r="J19" s="45">
        <v>18095</v>
      </c>
      <c r="K19" s="44">
        <f t="shared" si="2"/>
        <v>18070</v>
      </c>
      <c r="L19" s="52">
        <v>18200</v>
      </c>
      <c r="M19" s="51">
        <v>1.337</v>
      </c>
      <c r="N19" s="51">
        <v>1.1123000000000001</v>
      </c>
      <c r="O19" s="50">
        <v>105.73</v>
      </c>
      <c r="P19" s="43">
        <v>13612.57</v>
      </c>
      <c r="Q19" s="43">
        <v>13636.7</v>
      </c>
      <c r="R19" s="49">
        <f t="shared" si="3"/>
        <v>16362.492133417243</v>
      </c>
      <c r="S19" s="48">
        <v>1.3383</v>
      </c>
    </row>
    <row r="20" spans="2:19">
      <c r="B20" s="47">
        <v>42569</v>
      </c>
      <c r="C20" s="46">
        <v>17925</v>
      </c>
      <c r="D20" s="45">
        <v>17950</v>
      </c>
      <c r="E20" s="44">
        <f t="shared" si="0"/>
        <v>17937.5</v>
      </c>
      <c r="F20" s="46">
        <v>17895</v>
      </c>
      <c r="G20" s="45">
        <v>17900</v>
      </c>
      <c r="H20" s="44">
        <f t="shared" si="1"/>
        <v>17897.5</v>
      </c>
      <c r="I20" s="46">
        <v>17715</v>
      </c>
      <c r="J20" s="45">
        <v>17765</v>
      </c>
      <c r="K20" s="44">
        <f t="shared" si="2"/>
        <v>17740</v>
      </c>
      <c r="L20" s="52">
        <v>17950</v>
      </c>
      <c r="M20" s="51">
        <v>1.3259000000000001</v>
      </c>
      <c r="N20" s="51">
        <v>1.1057999999999999</v>
      </c>
      <c r="O20" s="50">
        <v>105.74</v>
      </c>
      <c r="P20" s="43">
        <v>13537.97</v>
      </c>
      <c r="Q20" s="43">
        <v>13486.02</v>
      </c>
      <c r="R20" s="49">
        <f t="shared" si="3"/>
        <v>16232.591788750227</v>
      </c>
      <c r="S20" s="48">
        <v>1.3272999999999999</v>
      </c>
    </row>
    <row r="21" spans="2:19">
      <c r="B21" s="47">
        <v>42570</v>
      </c>
      <c r="C21" s="46">
        <v>17825</v>
      </c>
      <c r="D21" s="45">
        <v>17850</v>
      </c>
      <c r="E21" s="44">
        <f t="shared" si="0"/>
        <v>17837.5</v>
      </c>
      <c r="F21" s="46">
        <v>17800</v>
      </c>
      <c r="G21" s="45">
        <v>17825</v>
      </c>
      <c r="H21" s="44">
        <f t="shared" si="1"/>
        <v>17812.5</v>
      </c>
      <c r="I21" s="46">
        <v>17630</v>
      </c>
      <c r="J21" s="45">
        <v>17680</v>
      </c>
      <c r="K21" s="44">
        <f t="shared" si="2"/>
        <v>17655</v>
      </c>
      <c r="L21" s="52">
        <v>17850</v>
      </c>
      <c r="M21" s="51">
        <v>1.3133999999999999</v>
      </c>
      <c r="N21" s="51">
        <v>1.1032</v>
      </c>
      <c r="O21" s="50">
        <v>106.19</v>
      </c>
      <c r="P21" s="43">
        <v>13590.68</v>
      </c>
      <c r="Q21" s="43">
        <v>13557.2</v>
      </c>
      <c r="R21" s="49">
        <f t="shared" si="3"/>
        <v>16180.203045685279</v>
      </c>
      <c r="S21" s="48">
        <v>1.3148</v>
      </c>
    </row>
    <row r="22" spans="2:19">
      <c r="B22" s="47">
        <v>42571</v>
      </c>
      <c r="C22" s="46">
        <v>17670</v>
      </c>
      <c r="D22" s="45">
        <v>17675</v>
      </c>
      <c r="E22" s="44">
        <f t="shared" si="0"/>
        <v>17672.5</v>
      </c>
      <c r="F22" s="46">
        <v>17650</v>
      </c>
      <c r="G22" s="45">
        <v>17655</v>
      </c>
      <c r="H22" s="44">
        <f t="shared" si="1"/>
        <v>17652.5</v>
      </c>
      <c r="I22" s="46">
        <v>17470</v>
      </c>
      <c r="J22" s="45">
        <v>17520</v>
      </c>
      <c r="K22" s="44">
        <f t="shared" si="2"/>
        <v>17495</v>
      </c>
      <c r="L22" s="52">
        <v>17675</v>
      </c>
      <c r="M22" s="51">
        <v>1.3171999999999999</v>
      </c>
      <c r="N22" s="51">
        <v>1.1012</v>
      </c>
      <c r="O22" s="50">
        <v>106.5</v>
      </c>
      <c r="P22" s="43">
        <v>13418.62</v>
      </c>
      <c r="Q22" s="43">
        <v>13388.19</v>
      </c>
      <c r="R22" s="49">
        <f t="shared" si="3"/>
        <v>16050.671994188158</v>
      </c>
      <c r="S22" s="48">
        <v>1.3187</v>
      </c>
    </row>
    <row r="23" spans="2:19">
      <c r="B23" s="47">
        <v>42572</v>
      </c>
      <c r="C23" s="46">
        <v>17830</v>
      </c>
      <c r="D23" s="45">
        <v>17835</v>
      </c>
      <c r="E23" s="44">
        <f t="shared" si="0"/>
        <v>17832.5</v>
      </c>
      <c r="F23" s="46">
        <v>17825</v>
      </c>
      <c r="G23" s="45">
        <v>17875</v>
      </c>
      <c r="H23" s="44">
        <f t="shared" si="1"/>
        <v>17850</v>
      </c>
      <c r="I23" s="46">
        <v>17715</v>
      </c>
      <c r="J23" s="45">
        <v>17765</v>
      </c>
      <c r="K23" s="44">
        <f t="shared" si="2"/>
        <v>17740</v>
      </c>
      <c r="L23" s="52">
        <v>17835</v>
      </c>
      <c r="M23" s="51">
        <v>1.3173999999999999</v>
      </c>
      <c r="N23" s="51">
        <v>1.1012</v>
      </c>
      <c r="O23" s="50">
        <v>106.31</v>
      </c>
      <c r="P23" s="43">
        <v>13538.03</v>
      </c>
      <c r="Q23" s="43">
        <v>13551.93</v>
      </c>
      <c r="R23" s="49">
        <f t="shared" si="3"/>
        <v>16195.96803487105</v>
      </c>
      <c r="S23" s="48">
        <v>1.319</v>
      </c>
    </row>
    <row r="24" spans="2:19">
      <c r="B24" s="47">
        <v>42573</v>
      </c>
      <c r="C24" s="46">
        <v>17790</v>
      </c>
      <c r="D24" s="45">
        <v>17800</v>
      </c>
      <c r="E24" s="44">
        <f t="shared" si="0"/>
        <v>17795</v>
      </c>
      <c r="F24" s="46">
        <v>17800</v>
      </c>
      <c r="G24" s="45">
        <v>17850</v>
      </c>
      <c r="H24" s="44">
        <f t="shared" si="1"/>
        <v>17825</v>
      </c>
      <c r="I24" s="46">
        <v>17700</v>
      </c>
      <c r="J24" s="45">
        <v>17750</v>
      </c>
      <c r="K24" s="44">
        <f t="shared" si="2"/>
        <v>17725</v>
      </c>
      <c r="L24" s="52">
        <v>17800</v>
      </c>
      <c r="M24" s="51">
        <v>1.3115000000000001</v>
      </c>
      <c r="N24" s="51">
        <v>1.1025</v>
      </c>
      <c r="O24" s="50">
        <v>106.07</v>
      </c>
      <c r="P24" s="43">
        <v>13572.25</v>
      </c>
      <c r="Q24" s="43">
        <v>13593.79</v>
      </c>
      <c r="R24" s="49">
        <f t="shared" si="3"/>
        <v>16145.124716553288</v>
      </c>
      <c r="S24" s="48">
        <v>1.3130999999999999</v>
      </c>
    </row>
    <row r="25" spans="2:19">
      <c r="B25" s="47">
        <v>42576</v>
      </c>
      <c r="C25" s="46">
        <v>17770</v>
      </c>
      <c r="D25" s="45">
        <v>17775</v>
      </c>
      <c r="E25" s="44">
        <f t="shared" si="0"/>
        <v>17772.5</v>
      </c>
      <c r="F25" s="46">
        <v>17725</v>
      </c>
      <c r="G25" s="45">
        <v>17730</v>
      </c>
      <c r="H25" s="44">
        <f t="shared" si="1"/>
        <v>17727.5</v>
      </c>
      <c r="I25" s="46">
        <v>17615</v>
      </c>
      <c r="J25" s="45">
        <v>17665</v>
      </c>
      <c r="K25" s="44">
        <f t="shared" si="2"/>
        <v>17640</v>
      </c>
      <c r="L25" s="52">
        <v>17775</v>
      </c>
      <c r="M25" s="51">
        <v>1.3120000000000001</v>
      </c>
      <c r="N25" s="51">
        <v>1.0985</v>
      </c>
      <c r="O25" s="50">
        <v>106.21</v>
      </c>
      <c r="P25" s="43">
        <v>13548.02</v>
      </c>
      <c r="Q25" s="43">
        <v>13495.2</v>
      </c>
      <c r="R25" s="49">
        <f t="shared" si="3"/>
        <v>16181.156121984524</v>
      </c>
      <c r="S25" s="48">
        <v>1.3138000000000001</v>
      </c>
    </row>
    <row r="26" spans="2:19">
      <c r="B26" s="47">
        <v>42577</v>
      </c>
      <c r="C26" s="46">
        <v>17770</v>
      </c>
      <c r="D26" s="45">
        <v>17775</v>
      </c>
      <c r="E26" s="44">
        <f t="shared" si="0"/>
        <v>17772.5</v>
      </c>
      <c r="F26" s="46">
        <v>17790</v>
      </c>
      <c r="G26" s="45">
        <v>17800</v>
      </c>
      <c r="H26" s="44">
        <f t="shared" si="1"/>
        <v>17795</v>
      </c>
      <c r="I26" s="46">
        <v>17690</v>
      </c>
      <c r="J26" s="45">
        <v>17740</v>
      </c>
      <c r="K26" s="44">
        <f t="shared" si="2"/>
        <v>17715</v>
      </c>
      <c r="L26" s="52">
        <v>17775</v>
      </c>
      <c r="M26" s="51">
        <v>1.3129</v>
      </c>
      <c r="N26" s="51">
        <v>1.0998000000000001</v>
      </c>
      <c r="O26" s="50">
        <v>104.31</v>
      </c>
      <c r="P26" s="43">
        <v>13538.73</v>
      </c>
      <c r="Q26" s="43">
        <v>13537.15</v>
      </c>
      <c r="R26" s="49">
        <f t="shared" si="3"/>
        <v>16162.029459901798</v>
      </c>
      <c r="S26" s="48">
        <v>1.3149</v>
      </c>
    </row>
    <row r="27" spans="2:19">
      <c r="B27" s="47">
        <v>42578</v>
      </c>
      <c r="C27" s="46">
        <v>17790</v>
      </c>
      <c r="D27" s="45">
        <v>17795</v>
      </c>
      <c r="E27" s="44">
        <f t="shared" si="0"/>
        <v>17792.5</v>
      </c>
      <c r="F27" s="46">
        <v>17750</v>
      </c>
      <c r="G27" s="45">
        <v>17800</v>
      </c>
      <c r="H27" s="44">
        <f t="shared" si="1"/>
        <v>17775</v>
      </c>
      <c r="I27" s="46">
        <v>17665</v>
      </c>
      <c r="J27" s="45">
        <v>17715</v>
      </c>
      <c r="K27" s="44">
        <f t="shared" si="2"/>
        <v>17690</v>
      </c>
      <c r="L27" s="52">
        <v>17795</v>
      </c>
      <c r="M27" s="51">
        <v>1.3104</v>
      </c>
      <c r="N27" s="51">
        <v>1.0992</v>
      </c>
      <c r="O27" s="50">
        <v>105.74</v>
      </c>
      <c r="P27" s="43">
        <v>13579.82</v>
      </c>
      <c r="Q27" s="43">
        <v>13560.87</v>
      </c>
      <c r="R27" s="49">
        <f t="shared" si="3"/>
        <v>16189.046579330423</v>
      </c>
      <c r="S27" s="48">
        <v>1.3126</v>
      </c>
    </row>
    <row r="28" spans="2:19">
      <c r="B28" s="47">
        <v>42579</v>
      </c>
      <c r="C28" s="46">
        <v>17845</v>
      </c>
      <c r="D28" s="45">
        <v>17850</v>
      </c>
      <c r="E28" s="44">
        <f t="shared" si="0"/>
        <v>17847.5</v>
      </c>
      <c r="F28" s="46">
        <v>17775</v>
      </c>
      <c r="G28" s="45">
        <v>17825</v>
      </c>
      <c r="H28" s="44">
        <f t="shared" si="1"/>
        <v>17800</v>
      </c>
      <c r="I28" s="46">
        <v>17670</v>
      </c>
      <c r="J28" s="45">
        <v>17720</v>
      </c>
      <c r="K28" s="44">
        <f t="shared" si="2"/>
        <v>17695</v>
      </c>
      <c r="L28" s="52">
        <v>17850</v>
      </c>
      <c r="M28" s="51">
        <v>1.3159000000000001</v>
      </c>
      <c r="N28" s="51">
        <v>1.1083000000000001</v>
      </c>
      <c r="O28" s="50">
        <v>104.69</v>
      </c>
      <c r="P28" s="43">
        <v>13564.86</v>
      </c>
      <c r="Q28" s="43">
        <v>13523.25</v>
      </c>
      <c r="R28" s="49">
        <f t="shared" si="3"/>
        <v>16105.747541279436</v>
      </c>
      <c r="S28" s="48">
        <v>1.3181</v>
      </c>
    </row>
    <row r="29" spans="2:19">
      <c r="B29" s="47">
        <v>42580</v>
      </c>
      <c r="C29" s="46">
        <v>17845</v>
      </c>
      <c r="D29" s="45">
        <v>17850</v>
      </c>
      <c r="E29" s="44">
        <f t="shared" si="0"/>
        <v>17847.5</v>
      </c>
      <c r="F29" s="46">
        <v>17750</v>
      </c>
      <c r="G29" s="45">
        <v>17770</v>
      </c>
      <c r="H29" s="44">
        <f t="shared" si="1"/>
        <v>17760</v>
      </c>
      <c r="I29" s="46">
        <v>17630</v>
      </c>
      <c r="J29" s="45">
        <v>17680</v>
      </c>
      <c r="K29" s="44">
        <f t="shared" si="2"/>
        <v>17655</v>
      </c>
      <c r="L29" s="52">
        <v>17850</v>
      </c>
      <c r="M29" s="51">
        <v>1.3177000000000001</v>
      </c>
      <c r="N29" s="51">
        <v>1.1113999999999999</v>
      </c>
      <c r="O29" s="50">
        <v>103.34</v>
      </c>
      <c r="P29" s="43">
        <v>13546.33</v>
      </c>
      <c r="Q29" s="43">
        <v>13463.14</v>
      </c>
      <c r="R29" s="49">
        <f t="shared" si="3"/>
        <v>16060.824185711715</v>
      </c>
      <c r="S29" s="48">
        <v>1.3199000000000001</v>
      </c>
    </row>
    <row r="30" spans="2:19" s="10" customFormat="1">
      <c r="B30" s="42" t="s">
        <v>11</v>
      </c>
      <c r="C30" s="41">
        <f>ROUND(AVERAGE(C9:C29),2)</f>
        <v>17821.669999999998</v>
      </c>
      <c r="D30" s="40">
        <f>ROUND(AVERAGE(D9:D29),2)</f>
        <v>17833.099999999999</v>
      </c>
      <c r="E30" s="39">
        <f>ROUND(AVERAGE(C30:D30),2)</f>
        <v>17827.39</v>
      </c>
      <c r="F30" s="41">
        <f>ROUND(AVERAGE(F9:F29),2)</f>
        <v>17777.86</v>
      </c>
      <c r="G30" s="40">
        <f>ROUND(AVERAGE(G9:G29),2)</f>
        <v>17808.810000000001</v>
      </c>
      <c r="H30" s="39">
        <f>ROUND(AVERAGE(F30:G30),2)</f>
        <v>17793.34</v>
      </c>
      <c r="I30" s="41">
        <f>ROUND(AVERAGE(I9:I29),2)</f>
        <v>17614.52</v>
      </c>
      <c r="J30" s="40">
        <f>ROUND(AVERAGE(J9:J29),2)</f>
        <v>17664.52</v>
      </c>
      <c r="K30" s="39">
        <f>ROUND(AVERAGE(I30:J30),2)</f>
        <v>17639.52</v>
      </c>
      <c r="L30" s="38">
        <f>ROUND(AVERAGE(L9:L29),2)</f>
        <v>17833.099999999999</v>
      </c>
      <c r="M30" s="37">
        <f>ROUND(AVERAGE(M9:M29),4)</f>
        <v>1.3159000000000001</v>
      </c>
      <c r="N30" s="36">
        <f>ROUND(AVERAGE(N9:N29),4)</f>
        <v>1.1066</v>
      </c>
      <c r="O30" s="175">
        <f>ROUND(AVERAGE(O9:O29),2)</f>
        <v>104.12</v>
      </c>
      <c r="P30" s="35">
        <f>AVERAGE(P9:P29)</f>
        <v>13552.11619047619</v>
      </c>
      <c r="Q30" s="35">
        <f>AVERAGE(Q9:Q29)</f>
        <v>13516.959047619048</v>
      </c>
      <c r="R30" s="35">
        <f>AVERAGE(R9:R29)</f>
        <v>16115.056000255181</v>
      </c>
      <c r="S30" s="34">
        <f>AVERAGE(S9:S29)</f>
        <v>1.3175619047619047</v>
      </c>
    </row>
    <row r="31" spans="2:19" s="5" customFormat="1">
      <c r="B31" s="33" t="s">
        <v>12</v>
      </c>
      <c r="C31" s="32">
        <f t="shared" ref="C31:S31" si="4">MAX(C9:C29)</f>
        <v>18195</v>
      </c>
      <c r="D31" s="31">
        <f t="shared" si="4"/>
        <v>18200</v>
      </c>
      <c r="E31" s="30">
        <f t="shared" si="4"/>
        <v>18197.5</v>
      </c>
      <c r="F31" s="32">
        <f t="shared" si="4"/>
        <v>18200</v>
      </c>
      <c r="G31" s="31">
        <f t="shared" si="4"/>
        <v>18250</v>
      </c>
      <c r="H31" s="30">
        <f t="shared" si="4"/>
        <v>18225</v>
      </c>
      <c r="I31" s="32">
        <f t="shared" si="4"/>
        <v>18045</v>
      </c>
      <c r="J31" s="31">
        <f t="shared" si="4"/>
        <v>18095</v>
      </c>
      <c r="K31" s="30">
        <f t="shared" si="4"/>
        <v>18070</v>
      </c>
      <c r="L31" s="29">
        <f t="shared" si="4"/>
        <v>18200</v>
      </c>
      <c r="M31" s="28">
        <f t="shared" si="4"/>
        <v>1.3373999999999999</v>
      </c>
      <c r="N31" s="27">
        <f t="shared" si="4"/>
        <v>1.1152</v>
      </c>
      <c r="O31" s="26">
        <f t="shared" si="4"/>
        <v>106.5</v>
      </c>
      <c r="P31" s="25">
        <f t="shared" si="4"/>
        <v>13834.25</v>
      </c>
      <c r="Q31" s="25">
        <f t="shared" si="4"/>
        <v>13784.17</v>
      </c>
      <c r="R31" s="25">
        <f t="shared" si="4"/>
        <v>16362.492133417243</v>
      </c>
      <c r="S31" s="24">
        <f t="shared" si="4"/>
        <v>1.3387</v>
      </c>
    </row>
    <row r="32" spans="2:19" s="5" customFormat="1" ht="13.5" thickBot="1">
      <c r="B32" s="23" t="s">
        <v>13</v>
      </c>
      <c r="C32" s="22">
        <f t="shared" ref="C32:S32" si="5">MIN(C9:C29)</f>
        <v>17415</v>
      </c>
      <c r="D32" s="21">
        <f t="shared" si="5"/>
        <v>17420</v>
      </c>
      <c r="E32" s="20">
        <f t="shared" si="5"/>
        <v>17417.5</v>
      </c>
      <c r="F32" s="22">
        <f t="shared" si="5"/>
        <v>17300</v>
      </c>
      <c r="G32" s="21">
        <f t="shared" si="5"/>
        <v>17305</v>
      </c>
      <c r="H32" s="20">
        <f t="shared" si="5"/>
        <v>17302.5</v>
      </c>
      <c r="I32" s="22">
        <f t="shared" si="5"/>
        <v>17075</v>
      </c>
      <c r="J32" s="21">
        <f t="shared" si="5"/>
        <v>17125</v>
      </c>
      <c r="K32" s="20">
        <f t="shared" si="5"/>
        <v>17100</v>
      </c>
      <c r="L32" s="19">
        <f t="shared" si="5"/>
        <v>17420</v>
      </c>
      <c r="M32" s="18">
        <f t="shared" si="5"/>
        <v>1.2967</v>
      </c>
      <c r="N32" s="17">
        <f t="shared" si="5"/>
        <v>1.0985</v>
      </c>
      <c r="O32" s="16">
        <f t="shared" si="5"/>
        <v>100.43</v>
      </c>
      <c r="P32" s="15">
        <f t="shared" si="5"/>
        <v>13105.63</v>
      </c>
      <c r="Q32" s="15">
        <f t="shared" si="5"/>
        <v>13006.39</v>
      </c>
      <c r="R32" s="15">
        <f t="shared" si="5"/>
        <v>15665.467625899279</v>
      </c>
      <c r="S32" s="14">
        <f t="shared" si="5"/>
        <v>1.2984</v>
      </c>
    </row>
    <row r="34" spans="2:14">
      <c r="B34" s="7" t="s">
        <v>14</v>
      </c>
      <c r="C34" s="9"/>
      <c r="D34" s="9"/>
      <c r="E34" s="8"/>
      <c r="F34" s="9"/>
      <c r="G34" s="9"/>
      <c r="H34" s="8"/>
      <c r="I34" s="9"/>
      <c r="J34" s="9"/>
      <c r="K34" s="8"/>
      <c r="L34" s="9"/>
      <c r="M34" s="9"/>
      <c r="N34" s="8"/>
    </row>
    <row r="35" spans="2:14">
      <c r="B35" s="7" t="s">
        <v>15</v>
      </c>
      <c r="C35" s="9"/>
      <c r="D35" s="9"/>
      <c r="E35" s="8"/>
      <c r="F35" s="9"/>
      <c r="G35" s="9"/>
      <c r="H35" s="8"/>
      <c r="I35" s="9"/>
      <c r="J35" s="9"/>
      <c r="K35" s="8"/>
      <c r="L35" s="9"/>
      <c r="M35" s="9"/>
      <c r="N35" s="8"/>
    </row>
  </sheetData>
  <mergeCells count="7">
    <mergeCell ref="P7:Q7"/>
    <mergeCell ref="S7:S8"/>
    <mergeCell ref="C7:E7"/>
    <mergeCell ref="F7:H7"/>
    <mergeCell ref="I7:K7"/>
    <mergeCell ref="L7:L8"/>
    <mergeCell ref="M7:O7"/>
  </mergeCells>
  <phoneticPr fontId="7" type="noConversion"/>
  <printOptions horizontalCentered="1" verticalCentered="1" gridLines="1" gridLinesSet="0"/>
  <pageMargins left="0.19685039370078741" right="0.19685039370078741" top="0.98425196850393704" bottom="0.98425196850393704" header="0.51181102362204722" footer="0.51181102362204722"/>
  <pageSetup paperSize="9" scale="96" orientation="landscape" horizontalDpi="204" verticalDpi="196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3:Y35"/>
  <sheetViews>
    <sheetView workbookViewId="0">
      <pane ySplit="8" topLeftCell="A9" activePane="bottomLeft" state="frozen"/>
      <selection activeCell="C46" sqref="C46"/>
      <selection pane="bottomLeft"/>
    </sheetView>
  </sheetViews>
  <sheetFormatPr defaultRowHeight="12.75"/>
  <cols>
    <col min="2" max="2" width="9.7109375" bestFit="1" customWidth="1"/>
    <col min="3" max="3" width="12.42578125" style="4" bestFit="1" customWidth="1"/>
    <col min="4" max="4" width="12" style="4" bestFit="1" customWidth="1"/>
    <col min="5" max="5" width="9.42578125" bestFit="1" customWidth="1"/>
    <col min="6" max="7" width="10.7109375" style="4" customWidth="1"/>
    <col min="8" max="8" width="10.7109375" customWidth="1"/>
    <col min="9" max="10" width="10.7109375" style="4" customWidth="1"/>
    <col min="11" max="11" width="10.7109375" customWidth="1"/>
    <col min="12" max="13" width="10.7109375" style="4" customWidth="1"/>
    <col min="14" max="14" width="10.7109375" customWidth="1"/>
    <col min="15" max="16" width="10.7109375" style="4" customWidth="1"/>
    <col min="17" max="17" width="10.7109375" customWidth="1"/>
    <col min="18" max="18" width="12.5703125" style="4" bestFit="1" customWidth="1"/>
    <col min="19" max="19" width="10" style="4" bestFit="1" customWidth="1"/>
    <col min="20" max="20" width="14.140625" bestFit="1" customWidth="1"/>
    <col min="21" max="21" width="12.5703125" style="4" bestFit="1" customWidth="1"/>
    <col min="22" max="22" width="10.5703125" bestFit="1" customWidth="1"/>
    <col min="23" max="23" width="11.28515625" bestFit="1" customWidth="1"/>
    <col min="24" max="24" width="14.140625" bestFit="1" customWidth="1"/>
    <col min="25" max="25" width="10.5703125" bestFit="1" customWidth="1"/>
  </cols>
  <sheetData>
    <row r="3" spans="1:25" ht="15.75">
      <c r="B3" s="6" t="s">
        <v>19</v>
      </c>
    </row>
    <row r="4" spans="1:25">
      <c r="B4" s="61" t="s">
        <v>26</v>
      </c>
    </row>
    <row r="6" spans="1:25" ht="13.5" thickBot="1">
      <c r="B6" s="1">
        <v>42552</v>
      </c>
    </row>
    <row r="7" spans="1:25" ht="13.5" thickBot="1">
      <c r="B7" s="60"/>
      <c r="C7" s="183" t="s">
        <v>0</v>
      </c>
      <c r="D7" s="184"/>
      <c r="E7" s="185"/>
      <c r="F7" s="183" t="s">
        <v>2</v>
      </c>
      <c r="G7" s="184"/>
      <c r="H7" s="185"/>
      <c r="I7" s="186" t="s">
        <v>25</v>
      </c>
      <c r="J7" s="187"/>
      <c r="K7" s="188"/>
      <c r="L7" s="186" t="s">
        <v>24</v>
      </c>
      <c r="M7" s="187"/>
      <c r="N7" s="188"/>
      <c r="O7" s="186" t="s">
        <v>23</v>
      </c>
      <c r="P7" s="187"/>
      <c r="Q7" s="188"/>
      <c r="R7" s="176" t="s">
        <v>4</v>
      </c>
      <c r="S7" s="178" t="s">
        <v>21</v>
      </c>
      <c r="T7" s="179"/>
      <c r="U7" s="180"/>
      <c r="V7" s="181" t="s">
        <v>5</v>
      </c>
      <c r="W7" s="182"/>
      <c r="X7" s="11" t="s">
        <v>18</v>
      </c>
      <c r="Y7" s="176" t="s">
        <v>20</v>
      </c>
    </row>
    <row r="8" spans="1:25" ht="13.5" thickBot="1">
      <c r="A8" s="3"/>
      <c r="B8" s="59"/>
      <c r="C8" s="57" t="s">
        <v>6</v>
      </c>
      <c r="D8" s="57" t="s">
        <v>7</v>
      </c>
      <c r="E8" s="58" t="s">
        <v>1</v>
      </c>
      <c r="F8" s="57" t="s">
        <v>6</v>
      </c>
      <c r="G8" s="57" t="s">
        <v>7</v>
      </c>
      <c r="H8" s="58" t="s">
        <v>1</v>
      </c>
      <c r="I8" s="57" t="s">
        <v>6</v>
      </c>
      <c r="J8" s="57" t="s">
        <v>7</v>
      </c>
      <c r="K8" s="58" t="s">
        <v>1</v>
      </c>
      <c r="L8" s="57" t="s">
        <v>6</v>
      </c>
      <c r="M8" s="57" t="s">
        <v>7</v>
      </c>
      <c r="N8" s="58" t="s">
        <v>1</v>
      </c>
      <c r="O8" s="57" t="s">
        <v>6</v>
      </c>
      <c r="P8" s="57" t="s">
        <v>7</v>
      </c>
      <c r="Q8" s="58" t="s">
        <v>1</v>
      </c>
      <c r="R8" s="177"/>
      <c r="S8" s="56" t="s">
        <v>10</v>
      </c>
      <c r="T8" s="55" t="s">
        <v>16</v>
      </c>
      <c r="U8" s="12" t="s">
        <v>17</v>
      </c>
      <c r="V8" s="54" t="s">
        <v>8</v>
      </c>
      <c r="W8" s="54" t="s">
        <v>9</v>
      </c>
      <c r="X8" s="13" t="s">
        <v>8</v>
      </c>
      <c r="Y8" s="177" t="s">
        <v>20</v>
      </c>
    </row>
    <row r="9" spans="1:25">
      <c r="B9" s="47">
        <v>42552</v>
      </c>
      <c r="C9" s="46">
        <v>9530</v>
      </c>
      <c r="D9" s="45">
        <v>9535</v>
      </c>
      <c r="E9" s="44">
        <f t="shared" ref="E9:E29" si="0">AVERAGE(C9:D9)</f>
        <v>9532.5</v>
      </c>
      <c r="F9" s="46">
        <v>9560</v>
      </c>
      <c r="G9" s="45">
        <v>9580</v>
      </c>
      <c r="H9" s="44">
        <f t="shared" ref="H9:H29" si="1">AVERAGE(F9:G9)</f>
        <v>9570</v>
      </c>
      <c r="I9" s="46">
        <v>9690</v>
      </c>
      <c r="J9" s="45">
        <v>9790</v>
      </c>
      <c r="K9" s="44">
        <f t="shared" ref="K9:K29" si="2">AVERAGE(I9:J9)</f>
        <v>9740</v>
      </c>
      <c r="L9" s="46">
        <v>9800</v>
      </c>
      <c r="M9" s="45">
        <v>9900</v>
      </c>
      <c r="N9" s="44">
        <f t="shared" ref="N9:N29" si="3">AVERAGE(L9:M9)</f>
        <v>9850</v>
      </c>
      <c r="O9" s="46">
        <v>9890</v>
      </c>
      <c r="P9" s="45">
        <v>9990</v>
      </c>
      <c r="Q9" s="44">
        <f t="shared" ref="Q9:Q29" si="4">AVERAGE(O9:P9)</f>
        <v>9940</v>
      </c>
      <c r="R9" s="52">
        <v>9535</v>
      </c>
      <c r="S9" s="51">
        <v>1.3291999999999999</v>
      </c>
      <c r="T9" s="53">
        <v>1.1120000000000001</v>
      </c>
      <c r="U9" s="50">
        <v>102.62</v>
      </c>
      <c r="V9" s="43">
        <v>7173.49</v>
      </c>
      <c r="W9" s="43">
        <v>7200.3</v>
      </c>
      <c r="X9" s="49">
        <f t="shared" ref="X9:X29" si="5">R9/T9</f>
        <v>8574.6402877697838</v>
      </c>
      <c r="Y9" s="48">
        <v>1.3305</v>
      </c>
    </row>
    <row r="10" spans="1:25">
      <c r="B10" s="47">
        <v>42555</v>
      </c>
      <c r="C10" s="46">
        <v>10295</v>
      </c>
      <c r="D10" s="45">
        <v>10300</v>
      </c>
      <c r="E10" s="44">
        <f t="shared" si="0"/>
        <v>10297.5</v>
      </c>
      <c r="F10" s="46">
        <v>10335</v>
      </c>
      <c r="G10" s="45">
        <v>10340</v>
      </c>
      <c r="H10" s="44">
        <f t="shared" si="1"/>
        <v>10337.5</v>
      </c>
      <c r="I10" s="46">
        <v>10450</v>
      </c>
      <c r="J10" s="45">
        <v>10550</v>
      </c>
      <c r="K10" s="44">
        <f t="shared" si="2"/>
        <v>10500</v>
      </c>
      <c r="L10" s="46">
        <v>10560</v>
      </c>
      <c r="M10" s="45">
        <v>10660</v>
      </c>
      <c r="N10" s="44">
        <f t="shared" si="3"/>
        <v>10610</v>
      </c>
      <c r="O10" s="46">
        <v>10650</v>
      </c>
      <c r="P10" s="45">
        <v>10750</v>
      </c>
      <c r="Q10" s="44">
        <f t="shared" si="4"/>
        <v>10700</v>
      </c>
      <c r="R10" s="52">
        <v>10300</v>
      </c>
      <c r="S10" s="51">
        <v>1.3272999999999999</v>
      </c>
      <c r="T10" s="51">
        <v>1.1135999999999999</v>
      </c>
      <c r="U10" s="50">
        <v>102.6</v>
      </c>
      <c r="V10" s="43">
        <v>7760.11</v>
      </c>
      <c r="W10" s="43">
        <v>7782.04</v>
      </c>
      <c r="X10" s="49">
        <f t="shared" si="5"/>
        <v>9249.2816091954028</v>
      </c>
      <c r="Y10" s="48">
        <v>1.3287</v>
      </c>
    </row>
    <row r="11" spans="1:25">
      <c r="B11" s="47">
        <v>42556</v>
      </c>
      <c r="C11" s="46">
        <v>10080</v>
      </c>
      <c r="D11" s="45">
        <v>10085</v>
      </c>
      <c r="E11" s="44">
        <f t="shared" si="0"/>
        <v>10082.5</v>
      </c>
      <c r="F11" s="46">
        <v>10120</v>
      </c>
      <c r="G11" s="45">
        <v>10130</v>
      </c>
      <c r="H11" s="44">
        <f t="shared" si="1"/>
        <v>10125</v>
      </c>
      <c r="I11" s="46">
        <v>10240</v>
      </c>
      <c r="J11" s="45">
        <v>10340</v>
      </c>
      <c r="K11" s="44">
        <f t="shared" si="2"/>
        <v>10290</v>
      </c>
      <c r="L11" s="46">
        <v>10350</v>
      </c>
      <c r="M11" s="45">
        <v>10450</v>
      </c>
      <c r="N11" s="44">
        <f t="shared" si="3"/>
        <v>10400</v>
      </c>
      <c r="O11" s="46">
        <v>10440</v>
      </c>
      <c r="P11" s="45">
        <v>10540</v>
      </c>
      <c r="Q11" s="44">
        <f t="shared" si="4"/>
        <v>10490</v>
      </c>
      <c r="R11" s="52">
        <v>10085</v>
      </c>
      <c r="S11" s="51">
        <v>1.3116000000000001</v>
      </c>
      <c r="T11" s="51">
        <v>1.1143000000000001</v>
      </c>
      <c r="U11" s="50">
        <v>101.8</v>
      </c>
      <c r="V11" s="43">
        <v>7689.08</v>
      </c>
      <c r="W11" s="43">
        <v>7714.57</v>
      </c>
      <c r="X11" s="49">
        <f t="shared" si="5"/>
        <v>9050.5249932693168</v>
      </c>
      <c r="Y11" s="48">
        <v>1.3130999999999999</v>
      </c>
    </row>
    <row r="12" spans="1:25">
      <c r="B12" s="47">
        <v>42557</v>
      </c>
      <c r="C12" s="46">
        <v>9670</v>
      </c>
      <c r="D12" s="45">
        <v>9675</v>
      </c>
      <c r="E12" s="44">
        <f t="shared" si="0"/>
        <v>9672.5</v>
      </c>
      <c r="F12" s="46">
        <v>9700</v>
      </c>
      <c r="G12" s="45">
        <v>9750</v>
      </c>
      <c r="H12" s="44">
        <f t="shared" si="1"/>
        <v>9725</v>
      </c>
      <c r="I12" s="46">
        <v>9840</v>
      </c>
      <c r="J12" s="45">
        <v>9940</v>
      </c>
      <c r="K12" s="44">
        <f t="shared" si="2"/>
        <v>9890</v>
      </c>
      <c r="L12" s="46">
        <v>9950</v>
      </c>
      <c r="M12" s="45">
        <v>10050</v>
      </c>
      <c r="N12" s="44">
        <f t="shared" si="3"/>
        <v>10000</v>
      </c>
      <c r="O12" s="46">
        <v>10045</v>
      </c>
      <c r="P12" s="45">
        <v>10145</v>
      </c>
      <c r="Q12" s="44">
        <f t="shared" si="4"/>
        <v>10095</v>
      </c>
      <c r="R12" s="52">
        <v>9675</v>
      </c>
      <c r="S12" s="51">
        <v>1.2967</v>
      </c>
      <c r="T12" s="51">
        <v>1.1052999999999999</v>
      </c>
      <c r="U12" s="50">
        <v>100.51</v>
      </c>
      <c r="V12" s="43">
        <v>7461.25</v>
      </c>
      <c r="W12" s="43">
        <v>7509.24</v>
      </c>
      <c r="X12" s="49">
        <f t="shared" si="5"/>
        <v>8753.279652583009</v>
      </c>
      <c r="Y12" s="48">
        <v>1.2984</v>
      </c>
    </row>
    <row r="13" spans="1:25">
      <c r="B13" s="47">
        <v>42558</v>
      </c>
      <c r="C13" s="46">
        <v>9805</v>
      </c>
      <c r="D13" s="45">
        <v>9810</v>
      </c>
      <c r="E13" s="44">
        <f t="shared" si="0"/>
        <v>9807.5</v>
      </c>
      <c r="F13" s="46">
        <v>9810</v>
      </c>
      <c r="G13" s="45">
        <v>9820</v>
      </c>
      <c r="H13" s="44">
        <f t="shared" si="1"/>
        <v>9815</v>
      </c>
      <c r="I13" s="46">
        <v>9930</v>
      </c>
      <c r="J13" s="45">
        <v>10030</v>
      </c>
      <c r="K13" s="44">
        <f t="shared" si="2"/>
        <v>9980</v>
      </c>
      <c r="L13" s="46">
        <v>10040</v>
      </c>
      <c r="M13" s="45">
        <v>10140</v>
      </c>
      <c r="N13" s="44">
        <f t="shared" si="3"/>
        <v>10090</v>
      </c>
      <c r="O13" s="46">
        <v>10125</v>
      </c>
      <c r="P13" s="45">
        <v>10225</v>
      </c>
      <c r="Q13" s="44">
        <f t="shared" si="4"/>
        <v>10175</v>
      </c>
      <c r="R13" s="52">
        <v>9810</v>
      </c>
      <c r="S13" s="51">
        <v>1.3009999999999999</v>
      </c>
      <c r="T13" s="51">
        <v>1.1073999999999999</v>
      </c>
      <c r="U13" s="50">
        <v>100.97</v>
      </c>
      <c r="V13" s="43">
        <v>7540.35</v>
      </c>
      <c r="W13" s="43">
        <v>7539.35</v>
      </c>
      <c r="X13" s="49">
        <f t="shared" si="5"/>
        <v>8858.5876828607561</v>
      </c>
      <c r="Y13" s="48">
        <v>1.3025</v>
      </c>
    </row>
    <row r="14" spans="1:25">
      <c r="B14" s="47">
        <v>42559</v>
      </c>
      <c r="C14" s="46">
        <v>9730</v>
      </c>
      <c r="D14" s="45">
        <v>9740</v>
      </c>
      <c r="E14" s="44">
        <f t="shared" si="0"/>
        <v>9735</v>
      </c>
      <c r="F14" s="46">
        <v>9795</v>
      </c>
      <c r="G14" s="45">
        <v>9800</v>
      </c>
      <c r="H14" s="44">
        <f t="shared" si="1"/>
        <v>9797.5</v>
      </c>
      <c r="I14" s="46">
        <v>9910</v>
      </c>
      <c r="J14" s="45">
        <v>10010</v>
      </c>
      <c r="K14" s="44">
        <f t="shared" si="2"/>
        <v>9960</v>
      </c>
      <c r="L14" s="46">
        <v>10020</v>
      </c>
      <c r="M14" s="45">
        <v>10120</v>
      </c>
      <c r="N14" s="44">
        <f t="shared" si="3"/>
        <v>10070</v>
      </c>
      <c r="O14" s="46">
        <v>10110</v>
      </c>
      <c r="P14" s="45">
        <v>10210</v>
      </c>
      <c r="Q14" s="44">
        <f t="shared" si="4"/>
        <v>10160</v>
      </c>
      <c r="R14" s="52">
        <v>9740</v>
      </c>
      <c r="S14" s="51">
        <v>1.2977000000000001</v>
      </c>
      <c r="T14" s="51">
        <v>1.1063000000000001</v>
      </c>
      <c r="U14" s="50">
        <v>100.43</v>
      </c>
      <c r="V14" s="43">
        <v>7505.59</v>
      </c>
      <c r="W14" s="43">
        <v>7543.1</v>
      </c>
      <c r="X14" s="49">
        <f t="shared" si="5"/>
        <v>8804.1218476001086</v>
      </c>
      <c r="Y14" s="48">
        <v>1.2991999999999999</v>
      </c>
    </row>
    <row r="15" spans="1:25">
      <c r="B15" s="47">
        <v>42562</v>
      </c>
      <c r="C15" s="46">
        <v>10085</v>
      </c>
      <c r="D15" s="45">
        <v>10090</v>
      </c>
      <c r="E15" s="44">
        <f t="shared" si="0"/>
        <v>10087.5</v>
      </c>
      <c r="F15" s="46">
        <v>10105</v>
      </c>
      <c r="G15" s="45">
        <v>10110</v>
      </c>
      <c r="H15" s="44">
        <f t="shared" si="1"/>
        <v>10107.5</v>
      </c>
      <c r="I15" s="46">
        <v>10220</v>
      </c>
      <c r="J15" s="45">
        <v>10320</v>
      </c>
      <c r="K15" s="44">
        <f t="shared" si="2"/>
        <v>10270</v>
      </c>
      <c r="L15" s="46">
        <v>10330</v>
      </c>
      <c r="M15" s="45">
        <v>10430</v>
      </c>
      <c r="N15" s="44">
        <f t="shared" si="3"/>
        <v>10380</v>
      </c>
      <c r="O15" s="46">
        <v>10415</v>
      </c>
      <c r="P15" s="45">
        <v>10515</v>
      </c>
      <c r="Q15" s="44">
        <f t="shared" si="4"/>
        <v>10465</v>
      </c>
      <c r="R15" s="52">
        <v>10090</v>
      </c>
      <c r="S15" s="51">
        <v>1.2986</v>
      </c>
      <c r="T15" s="51">
        <v>1.1046</v>
      </c>
      <c r="U15" s="50">
        <v>102.42</v>
      </c>
      <c r="V15" s="43">
        <v>7769.91</v>
      </c>
      <c r="W15" s="43">
        <v>7776.32</v>
      </c>
      <c r="X15" s="49">
        <f t="shared" si="5"/>
        <v>9134.5283360492485</v>
      </c>
      <c r="Y15" s="48">
        <v>1.3001</v>
      </c>
    </row>
    <row r="16" spans="1:25">
      <c r="B16" s="47">
        <v>42563</v>
      </c>
      <c r="C16" s="46">
        <v>10305</v>
      </c>
      <c r="D16" s="45">
        <v>10310</v>
      </c>
      <c r="E16" s="44">
        <f t="shared" si="0"/>
        <v>10307.5</v>
      </c>
      <c r="F16" s="46">
        <v>10355</v>
      </c>
      <c r="G16" s="45">
        <v>10360</v>
      </c>
      <c r="H16" s="44">
        <f t="shared" si="1"/>
        <v>10357.5</v>
      </c>
      <c r="I16" s="46">
        <v>10470</v>
      </c>
      <c r="J16" s="45">
        <v>10570</v>
      </c>
      <c r="K16" s="44">
        <f t="shared" si="2"/>
        <v>10520</v>
      </c>
      <c r="L16" s="46">
        <v>10580</v>
      </c>
      <c r="M16" s="45">
        <v>10680</v>
      </c>
      <c r="N16" s="44">
        <f t="shared" si="3"/>
        <v>10630</v>
      </c>
      <c r="O16" s="46">
        <v>10665</v>
      </c>
      <c r="P16" s="45">
        <v>10765</v>
      </c>
      <c r="Q16" s="44">
        <f t="shared" si="4"/>
        <v>10715</v>
      </c>
      <c r="R16" s="52">
        <v>10310</v>
      </c>
      <c r="S16" s="51">
        <v>1.3159000000000001</v>
      </c>
      <c r="T16" s="51">
        <v>1.1093</v>
      </c>
      <c r="U16" s="50">
        <v>103.91</v>
      </c>
      <c r="V16" s="43">
        <v>7834.94</v>
      </c>
      <c r="W16" s="43">
        <v>7863.38</v>
      </c>
      <c r="X16" s="49">
        <f t="shared" si="5"/>
        <v>9294.1494636257103</v>
      </c>
      <c r="Y16" s="48">
        <v>1.3174999999999999</v>
      </c>
    </row>
    <row r="17" spans="2:25">
      <c r="B17" s="47">
        <v>42564</v>
      </c>
      <c r="C17" s="46">
        <v>10285</v>
      </c>
      <c r="D17" s="45">
        <v>10290</v>
      </c>
      <c r="E17" s="44">
        <f t="shared" si="0"/>
        <v>10287.5</v>
      </c>
      <c r="F17" s="46">
        <v>10315</v>
      </c>
      <c r="G17" s="45">
        <v>10320</v>
      </c>
      <c r="H17" s="44">
        <f t="shared" si="1"/>
        <v>10317.5</v>
      </c>
      <c r="I17" s="46">
        <v>10430</v>
      </c>
      <c r="J17" s="45">
        <v>10530</v>
      </c>
      <c r="K17" s="44">
        <f t="shared" si="2"/>
        <v>10480</v>
      </c>
      <c r="L17" s="46">
        <v>10540</v>
      </c>
      <c r="M17" s="45">
        <v>10640</v>
      </c>
      <c r="N17" s="44">
        <f t="shared" si="3"/>
        <v>10590</v>
      </c>
      <c r="O17" s="46">
        <v>10630</v>
      </c>
      <c r="P17" s="45">
        <v>10730</v>
      </c>
      <c r="Q17" s="44">
        <f t="shared" si="4"/>
        <v>10680</v>
      </c>
      <c r="R17" s="52">
        <v>10290</v>
      </c>
      <c r="S17" s="51">
        <v>1.3280000000000001</v>
      </c>
      <c r="T17" s="51">
        <v>1.1074999999999999</v>
      </c>
      <c r="U17" s="50">
        <v>104.64</v>
      </c>
      <c r="V17" s="43">
        <v>7748.49</v>
      </c>
      <c r="W17" s="43">
        <v>7761.73</v>
      </c>
      <c r="X17" s="49">
        <f t="shared" si="5"/>
        <v>9291.1963882618511</v>
      </c>
      <c r="Y17" s="48">
        <v>1.3295999999999999</v>
      </c>
    </row>
    <row r="18" spans="2:25">
      <c r="B18" s="47">
        <v>42565</v>
      </c>
      <c r="C18" s="46">
        <v>10360</v>
      </c>
      <c r="D18" s="45">
        <v>10370</v>
      </c>
      <c r="E18" s="44">
        <f t="shared" si="0"/>
        <v>10365</v>
      </c>
      <c r="F18" s="46">
        <v>10380</v>
      </c>
      <c r="G18" s="45">
        <v>10390</v>
      </c>
      <c r="H18" s="44">
        <f t="shared" si="1"/>
        <v>10385</v>
      </c>
      <c r="I18" s="46">
        <v>10500</v>
      </c>
      <c r="J18" s="45">
        <v>10600</v>
      </c>
      <c r="K18" s="44">
        <f t="shared" si="2"/>
        <v>10550</v>
      </c>
      <c r="L18" s="46">
        <v>10610</v>
      </c>
      <c r="M18" s="45">
        <v>10710</v>
      </c>
      <c r="N18" s="44">
        <f t="shared" si="3"/>
        <v>10660</v>
      </c>
      <c r="O18" s="46">
        <v>10695</v>
      </c>
      <c r="P18" s="45">
        <v>10795</v>
      </c>
      <c r="Q18" s="44">
        <f t="shared" si="4"/>
        <v>10745</v>
      </c>
      <c r="R18" s="52">
        <v>10370</v>
      </c>
      <c r="S18" s="51">
        <v>1.3373999999999999</v>
      </c>
      <c r="T18" s="51">
        <v>1.1152</v>
      </c>
      <c r="U18" s="50">
        <v>105.77</v>
      </c>
      <c r="V18" s="43">
        <v>7753.85</v>
      </c>
      <c r="W18" s="43">
        <v>7761.26</v>
      </c>
      <c r="X18" s="49">
        <f t="shared" si="5"/>
        <v>9298.7804878048792</v>
      </c>
      <c r="Y18" s="48">
        <v>1.3387</v>
      </c>
    </row>
    <row r="19" spans="2:25">
      <c r="B19" s="47">
        <v>42566</v>
      </c>
      <c r="C19" s="46">
        <v>10355</v>
      </c>
      <c r="D19" s="45">
        <v>10360</v>
      </c>
      <c r="E19" s="44">
        <f t="shared" si="0"/>
        <v>10357.5</v>
      </c>
      <c r="F19" s="46">
        <v>10380</v>
      </c>
      <c r="G19" s="45">
        <v>10385</v>
      </c>
      <c r="H19" s="44">
        <f t="shared" si="1"/>
        <v>10382.5</v>
      </c>
      <c r="I19" s="46">
        <v>10495</v>
      </c>
      <c r="J19" s="45">
        <v>10595</v>
      </c>
      <c r="K19" s="44">
        <f t="shared" si="2"/>
        <v>10545</v>
      </c>
      <c r="L19" s="46">
        <v>10605</v>
      </c>
      <c r="M19" s="45">
        <v>10705</v>
      </c>
      <c r="N19" s="44">
        <f t="shared" si="3"/>
        <v>10655</v>
      </c>
      <c r="O19" s="46">
        <v>10690</v>
      </c>
      <c r="P19" s="45">
        <v>10790</v>
      </c>
      <c r="Q19" s="44">
        <f t="shared" si="4"/>
        <v>10740</v>
      </c>
      <c r="R19" s="52">
        <v>10360</v>
      </c>
      <c r="S19" s="51">
        <v>1.337</v>
      </c>
      <c r="T19" s="51">
        <v>1.1123000000000001</v>
      </c>
      <c r="U19" s="50">
        <v>105.73</v>
      </c>
      <c r="V19" s="43">
        <v>7748.69</v>
      </c>
      <c r="W19" s="43">
        <v>7759.84</v>
      </c>
      <c r="X19" s="49">
        <f t="shared" si="5"/>
        <v>9314.0339836375078</v>
      </c>
      <c r="Y19" s="48">
        <v>1.3383</v>
      </c>
    </row>
    <row r="20" spans="2:25">
      <c r="B20" s="47">
        <v>42569</v>
      </c>
      <c r="C20" s="46">
        <v>10300</v>
      </c>
      <c r="D20" s="45">
        <v>10310</v>
      </c>
      <c r="E20" s="44">
        <f t="shared" si="0"/>
        <v>10305</v>
      </c>
      <c r="F20" s="46">
        <v>10350</v>
      </c>
      <c r="G20" s="45">
        <v>10360</v>
      </c>
      <c r="H20" s="44">
        <f t="shared" si="1"/>
        <v>10355</v>
      </c>
      <c r="I20" s="46">
        <v>10465</v>
      </c>
      <c r="J20" s="45">
        <v>10565</v>
      </c>
      <c r="K20" s="44">
        <f t="shared" si="2"/>
        <v>10515</v>
      </c>
      <c r="L20" s="46">
        <v>10575</v>
      </c>
      <c r="M20" s="45">
        <v>10675</v>
      </c>
      <c r="N20" s="44">
        <f t="shared" si="3"/>
        <v>10625</v>
      </c>
      <c r="O20" s="46">
        <v>10660</v>
      </c>
      <c r="P20" s="45">
        <v>10760</v>
      </c>
      <c r="Q20" s="44">
        <f t="shared" si="4"/>
        <v>10710</v>
      </c>
      <c r="R20" s="52">
        <v>10310</v>
      </c>
      <c r="S20" s="51">
        <v>1.3259000000000001</v>
      </c>
      <c r="T20" s="51">
        <v>1.1057999999999999</v>
      </c>
      <c r="U20" s="50">
        <v>105.74</v>
      </c>
      <c r="V20" s="43">
        <v>7775.85</v>
      </c>
      <c r="W20" s="43">
        <v>7805.32</v>
      </c>
      <c r="X20" s="49">
        <f t="shared" si="5"/>
        <v>9323.566648580214</v>
      </c>
      <c r="Y20" s="48">
        <v>1.3272999999999999</v>
      </c>
    </row>
    <row r="21" spans="2:25">
      <c r="B21" s="47">
        <v>42570</v>
      </c>
      <c r="C21" s="46">
        <v>10550</v>
      </c>
      <c r="D21" s="45">
        <v>10555</v>
      </c>
      <c r="E21" s="44">
        <f t="shared" si="0"/>
        <v>10552.5</v>
      </c>
      <c r="F21" s="46">
        <v>10615</v>
      </c>
      <c r="G21" s="45">
        <v>10620</v>
      </c>
      <c r="H21" s="44">
        <f t="shared" si="1"/>
        <v>10617.5</v>
      </c>
      <c r="I21" s="46">
        <v>10730</v>
      </c>
      <c r="J21" s="45">
        <v>10830</v>
      </c>
      <c r="K21" s="44">
        <f t="shared" si="2"/>
        <v>10780</v>
      </c>
      <c r="L21" s="46">
        <v>10840</v>
      </c>
      <c r="M21" s="45">
        <v>10940</v>
      </c>
      <c r="N21" s="44">
        <f t="shared" si="3"/>
        <v>10890</v>
      </c>
      <c r="O21" s="46">
        <v>10925</v>
      </c>
      <c r="P21" s="45">
        <v>11025</v>
      </c>
      <c r="Q21" s="44">
        <f t="shared" si="4"/>
        <v>10975</v>
      </c>
      <c r="R21" s="52">
        <v>10555</v>
      </c>
      <c r="S21" s="51">
        <v>1.3133999999999999</v>
      </c>
      <c r="T21" s="51">
        <v>1.1032</v>
      </c>
      <c r="U21" s="50">
        <v>106.19</v>
      </c>
      <c r="V21" s="43">
        <v>8036.39</v>
      </c>
      <c r="W21" s="43">
        <v>8077.27</v>
      </c>
      <c r="X21" s="49">
        <f t="shared" si="5"/>
        <v>9567.6214648295863</v>
      </c>
      <c r="Y21" s="48">
        <v>1.3148</v>
      </c>
    </row>
    <row r="22" spans="2:25">
      <c r="B22" s="47">
        <v>42571</v>
      </c>
      <c r="C22" s="46">
        <v>10440</v>
      </c>
      <c r="D22" s="45">
        <v>10445</v>
      </c>
      <c r="E22" s="44">
        <f t="shared" si="0"/>
        <v>10442.5</v>
      </c>
      <c r="F22" s="46">
        <v>10475</v>
      </c>
      <c r="G22" s="45">
        <v>10480</v>
      </c>
      <c r="H22" s="44">
        <f t="shared" si="1"/>
        <v>10477.5</v>
      </c>
      <c r="I22" s="46">
        <v>10580</v>
      </c>
      <c r="J22" s="45">
        <v>10680</v>
      </c>
      <c r="K22" s="44">
        <f t="shared" si="2"/>
        <v>10630</v>
      </c>
      <c r="L22" s="46">
        <v>10685</v>
      </c>
      <c r="M22" s="45">
        <v>10785</v>
      </c>
      <c r="N22" s="44">
        <f t="shared" si="3"/>
        <v>10735</v>
      </c>
      <c r="O22" s="46">
        <v>10775</v>
      </c>
      <c r="P22" s="45">
        <v>10875</v>
      </c>
      <c r="Q22" s="44">
        <f t="shared" si="4"/>
        <v>10825</v>
      </c>
      <c r="R22" s="52">
        <v>10445</v>
      </c>
      <c r="S22" s="51">
        <v>1.3171999999999999</v>
      </c>
      <c r="T22" s="51">
        <v>1.1012</v>
      </c>
      <c r="U22" s="50">
        <v>106.5</v>
      </c>
      <c r="V22" s="43">
        <v>7929.7</v>
      </c>
      <c r="W22" s="43">
        <v>7947.22</v>
      </c>
      <c r="X22" s="49">
        <f t="shared" si="5"/>
        <v>9485.1071558300046</v>
      </c>
      <c r="Y22" s="48">
        <v>1.3187</v>
      </c>
    </row>
    <row r="23" spans="2:25">
      <c r="B23" s="47">
        <v>42572</v>
      </c>
      <c r="C23" s="46">
        <v>10660</v>
      </c>
      <c r="D23" s="45">
        <v>10665</v>
      </c>
      <c r="E23" s="44">
        <f t="shared" si="0"/>
        <v>10662.5</v>
      </c>
      <c r="F23" s="46">
        <v>10700</v>
      </c>
      <c r="G23" s="45">
        <v>10710</v>
      </c>
      <c r="H23" s="44">
        <f t="shared" si="1"/>
        <v>10705</v>
      </c>
      <c r="I23" s="46">
        <v>10805</v>
      </c>
      <c r="J23" s="45">
        <v>10905</v>
      </c>
      <c r="K23" s="44">
        <f t="shared" si="2"/>
        <v>10855</v>
      </c>
      <c r="L23" s="46">
        <v>10910</v>
      </c>
      <c r="M23" s="45">
        <v>11010</v>
      </c>
      <c r="N23" s="44">
        <f t="shared" si="3"/>
        <v>10960</v>
      </c>
      <c r="O23" s="46">
        <v>10995</v>
      </c>
      <c r="P23" s="45">
        <v>11095</v>
      </c>
      <c r="Q23" s="44">
        <f t="shared" si="4"/>
        <v>11045</v>
      </c>
      <c r="R23" s="52">
        <v>10665</v>
      </c>
      <c r="S23" s="51">
        <v>1.3173999999999999</v>
      </c>
      <c r="T23" s="51">
        <v>1.1012</v>
      </c>
      <c r="U23" s="50">
        <v>106.31</v>
      </c>
      <c r="V23" s="43">
        <v>8095.49</v>
      </c>
      <c r="W23" s="43">
        <v>8119.79</v>
      </c>
      <c r="X23" s="49">
        <f t="shared" si="5"/>
        <v>9684.8892117689793</v>
      </c>
      <c r="Y23" s="48">
        <v>1.319</v>
      </c>
    </row>
    <row r="24" spans="2:25">
      <c r="B24" s="47">
        <v>42573</v>
      </c>
      <c r="C24" s="46">
        <v>10650</v>
      </c>
      <c r="D24" s="45">
        <v>10655</v>
      </c>
      <c r="E24" s="44">
        <f t="shared" si="0"/>
        <v>10652.5</v>
      </c>
      <c r="F24" s="46">
        <v>10690</v>
      </c>
      <c r="G24" s="45">
        <v>10700</v>
      </c>
      <c r="H24" s="44">
        <f t="shared" si="1"/>
        <v>10695</v>
      </c>
      <c r="I24" s="46">
        <v>10790</v>
      </c>
      <c r="J24" s="45">
        <v>10890</v>
      </c>
      <c r="K24" s="44">
        <f t="shared" si="2"/>
        <v>10840</v>
      </c>
      <c r="L24" s="46">
        <v>10895</v>
      </c>
      <c r="M24" s="45">
        <v>10995</v>
      </c>
      <c r="N24" s="44">
        <f t="shared" si="3"/>
        <v>10945</v>
      </c>
      <c r="O24" s="46">
        <v>10985</v>
      </c>
      <c r="P24" s="45">
        <v>11085</v>
      </c>
      <c r="Q24" s="44">
        <f t="shared" si="4"/>
        <v>11035</v>
      </c>
      <c r="R24" s="52">
        <v>10655</v>
      </c>
      <c r="S24" s="51">
        <v>1.3115000000000001</v>
      </c>
      <c r="T24" s="51">
        <v>1.1025</v>
      </c>
      <c r="U24" s="50">
        <v>106.07</v>
      </c>
      <c r="V24" s="43">
        <v>8124.29</v>
      </c>
      <c r="W24" s="43">
        <v>8148.66</v>
      </c>
      <c r="X24" s="49">
        <f t="shared" si="5"/>
        <v>9664.3990929705215</v>
      </c>
      <c r="Y24" s="48">
        <v>1.3130999999999999</v>
      </c>
    </row>
    <row r="25" spans="2:25">
      <c r="B25" s="47">
        <v>42576</v>
      </c>
      <c r="C25" s="46">
        <v>10435</v>
      </c>
      <c r="D25" s="45">
        <v>10440</v>
      </c>
      <c r="E25" s="44">
        <f t="shared" si="0"/>
        <v>10437.5</v>
      </c>
      <c r="F25" s="46">
        <v>10495</v>
      </c>
      <c r="G25" s="45">
        <v>10500</v>
      </c>
      <c r="H25" s="44">
        <f t="shared" si="1"/>
        <v>10497.5</v>
      </c>
      <c r="I25" s="46">
        <v>10595</v>
      </c>
      <c r="J25" s="45">
        <v>10695</v>
      </c>
      <c r="K25" s="44">
        <f t="shared" si="2"/>
        <v>10645</v>
      </c>
      <c r="L25" s="46">
        <v>10700</v>
      </c>
      <c r="M25" s="45">
        <v>10800</v>
      </c>
      <c r="N25" s="44">
        <f t="shared" si="3"/>
        <v>10750</v>
      </c>
      <c r="O25" s="46">
        <v>10785</v>
      </c>
      <c r="P25" s="45">
        <v>10885</v>
      </c>
      <c r="Q25" s="44">
        <f t="shared" si="4"/>
        <v>10835</v>
      </c>
      <c r="R25" s="52">
        <v>10440</v>
      </c>
      <c r="S25" s="51">
        <v>1.3120000000000001</v>
      </c>
      <c r="T25" s="51">
        <v>1.0985</v>
      </c>
      <c r="U25" s="50">
        <v>106.21</v>
      </c>
      <c r="V25" s="43">
        <v>7957.32</v>
      </c>
      <c r="W25" s="43">
        <v>7992.08</v>
      </c>
      <c r="X25" s="49">
        <f t="shared" si="5"/>
        <v>9503.8689121529351</v>
      </c>
      <c r="Y25" s="48">
        <v>1.3138000000000001</v>
      </c>
    </row>
    <row r="26" spans="2:25">
      <c r="B26" s="47">
        <v>42577</v>
      </c>
      <c r="C26" s="46">
        <v>10310</v>
      </c>
      <c r="D26" s="45">
        <v>10315</v>
      </c>
      <c r="E26" s="44">
        <f t="shared" si="0"/>
        <v>10312.5</v>
      </c>
      <c r="F26" s="46">
        <v>10340</v>
      </c>
      <c r="G26" s="45">
        <v>10350</v>
      </c>
      <c r="H26" s="44">
        <f t="shared" si="1"/>
        <v>10345</v>
      </c>
      <c r="I26" s="46">
        <v>10445</v>
      </c>
      <c r="J26" s="45">
        <v>10545</v>
      </c>
      <c r="K26" s="44">
        <f t="shared" si="2"/>
        <v>10495</v>
      </c>
      <c r="L26" s="46">
        <v>10550</v>
      </c>
      <c r="M26" s="45">
        <v>10650</v>
      </c>
      <c r="N26" s="44">
        <f t="shared" si="3"/>
        <v>10600</v>
      </c>
      <c r="O26" s="46">
        <v>10640</v>
      </c>
      <c r="P26" s="45">
        <v>10740</v>
      </c>
      <c r="Q26" s="44">
        <f t="shared" si="4"/>
        <v>10690</v>
      </c>
      <c r="R26" s="52">
        <v>10315</v>
      </c>
      <c r="S26" s="51">
        <v>1.3129</v>
      </c>
      <c r="T26" s="51">
        <v>1.0998000000000001</v>
      </c>
      <c r="U26" s="50">
        <v>104.31</v>
      </c>
      <c r="V26" s="43">
        <v>7856.65</v>
      </c>
      <c r="W26" s="43">
        <v>7871.32</v>
      </c>
      <c r="X26" s="49">
        <f t="shared" si="5"/>
        <v>9378.977995999272</v>
      </c>
      <c r="Y26" s="48">
        <v>1.3149</v>
      </c>
    </row>
    <row r="27" spans="2:25">
      <c r="B27" s="47">
        <v>42578</v>
      </c>
      <c r="C27" s="46">
        <v>10350</v>
      </c>
      <c r="D27" s="45">
        <v>10360</v>
      </c>
      <c r="E27" s="44">
        <f t="shared" si="0"/>
        <v>10355</v>
      </c>
      <c r="F27" s="46">
        <v>10405</v>
      </c>
      <c r="G27" s="45">
        <v>10410</v>
      </c>
      <c r="H27" s="44">
        <f t="shared" si="1"/>
        <v>10407.5</v>
      </c>
      <c r="I27" s="46">
        <v>10510</v>
      </c>
      <c r="J27" s="45">
        <v>10610</v>
      </c>
      <c r="K27" s="44">
        <f t="shared" si="2"/>
        <v>10560</v>
      </c>
      <c r="L27" s="46">
        <v>10615</v>
      </c>
      <c r="M27" s="45">
        <v>10715</v>
      </c>
      <c r="N27" s="44">
        <f t="shared" si="3"/>
        <v>10665</v>
      </c>
      <c r="O27" s="46">
        <v>10705</v>
      </c>
      <c r="P27" s="45">
        <v>10805</v>
      </c>
      <c r="Q27" s="44">
        <f t="shared" si="4"/>
        <v>10755</v>
      </c>
      <c r="R27" s="52">
        <v>10360</v>
      </c>
      <c r="S27" s="51">
        <v>1.3104</v>
      </c>
      <c r="T27" s="51">
        <v>1.0992</v>
      </c>
      <c r="U27" s="50">
        <v>105.74</v>
      </c>
      <c r="V27" s="43">
        <v>7905.98</v>
      </c>
      <c r="W27" s="43">
        <v>7930.82</v>
      </c>
      <c r="X27" s="49">
        <f t="shared" si="5"/>
        <v>9425.0363901018918</v>
      </c>
      <c r="Y27" s="48">
        <v>1.3126</v>
      </c>
    </row>
    <row r="28" spans="2:25">
      <c r="B28" s="47">
        <v>42579</v>
      </c>
      <c r="C28" s="46">
        <v>10530</v>
      </c>
      <c r="D28" s="45">
        <v>10535</v>
      </c>
      <c r="E28" s="44">
        <f t="shared" si="0"/>
        <v>10532.5</v>
      </c>
      <c r="F28" s="46">
        <v>10560</v>
      </c>
      <c r="G28" s="45">
        <v>10580</v>
      </c>
      <c r="H28" s="44">
        <f t="shared" si="1"/>
        <v>10570</v>
      </c>
      <c r="I28" s="46">
        <v>10675</v>
      </c>
      <c r="J28" s="45">
        <v>10775</v>
      </c>
      <c r="K28" s="44">
        <f t="shared" si="2"/>
        <v>10725</v>
      </c>
      <c r="L28" s="46">
        <v>10780</v>
      </c>
      <c r="M28" s="45">
        <v>10880</v>
      </c>
      <c r="N28" s="44">
        <f t="shared" si="3"/>
        <v>10830</v>
      </c>
      <c r="O28" s="46">
        <v>10870</v>
      </c>
      <c r="P28" s="45">
        <v>10970</v>
      </c>
      <c r="Q28" s="44">
        <f t="shared" si="4"/>
        <v>10920</v>
      </c>
      <c r="R28" s="52">
        <v>10535</v>
      </c>
      <c r="S28" s="51">
        <v>1.3159000000000001</v>
      </c>
      <c r="T28" s="51">
        <v>1.1083000000000001</v>
      </c>
      <c r="U28" s="50">
        <v>104.69</v>
      </c>
      <c r="V28" s="43">
        <v>8005.93</v>
      </c>
      <c r="W28" s="43">
        <v>8026.71</v>
      </c>
      <c r="X28" s="49">
        <f t="shared" si="5"/>
        <v>9505.5490390688428</v>
      </c>
      <c r="Y28" s="48">
        <v>1.3181</v>
      </c>
    </row>
    <row r="29" spans="2:25">
      <c r="B29" s="47">
        <v>42580</v>
      </c>
      <c r="C29" s="46">
        <v>10440</v>
      </c>
      <c r="D29" s="45">
        <v>10445</v>
      </c>
      <c r="E29" s="44">
        <f t="shared" si="0"/>
        <v>10442.5</v>
      </c>
      <c r="F29" s="46">
        <v>10485</v>
      </c>
      <c r="G29" s="45">
        <v>10510</v>
      </c>
      <c r="H29" s="44">
        <f t="shared" si="1"/>
        <v>10497.5</v>
      </c>
      <c r="I29" s="46">
        <v>10600</v>
      </c>
      <c r="J29" s="45">
        <v>10700</v>
      </c>
      <c r="K29" s="44">
        <f t="shared" si="2"/>
        <v>10650</v>
      </c>
      <c r="L29" s="46">
        <v>10705</v>
      </c>
      <c r="M29" s="45">
        <v>10805</v>
      </c>
      <c r="N29" s="44">
        <f t="shared" si="3"/>
        <v>10755</v>
      </c>
      <c r="O29" s="46">
        <v>10795</v>
      </c>
      <c r="P29" s="45">
        <v>10895</v>
      </c>
      <c r="Q29" s="44">
        <f t="shared" si="4"/>
        <v>10845</v>
      </c>
      <c r="R29" s="52">
        <v>10445</v>
      </c>
      <c r="S29" s="51">
        <v>1.3177000000000001</v>
      </c>
      <c r="T29" s="51">
        <v>1.1113999999999999</v>
      </c>
      <c r="U29" s="50">
        <v>103.34</v>
      </c>
      <c r="V29" s="43">
        <v>7926.69</v>
      </c>
      <c r="W29" s="43">
        <v>7962.72</v>
      </c>
      <c r="X29" s="49">
        <f t="shared" si="5"/>
        <v>9398.0565053086211</v>
      </c>
      <c r="Y29" s="48">
        <v>1.3199000000000001</v>
      </c>
    </row>
    <row r="30" spans="2:25" s="10" customFormat="1">
      <c r="B30" s="42" t="s">
        <v>11</v>
      </c>
      <c r="C30" s="41">
        <f>ROUND(AVERAGE(C9:C29),2)</f>
        <v>10245.950000000001</v>
      </c>
      <c r="D30" s="40">
        <f>ROUND(AVERAGE(D9:D29),2)</f>
        <v>10251.9</v>
      </c>
      <c r="E30" s="39">
        <f>ROUND(AVERAGE(C30:D30),2)</f>
        <v>10248.93</v>
      </c>
      <c r="F30" s="41">
        <f>ROUND(AVERAGE(F9:F29),2)</f>
        <v>10284.290000000001</v>
      </c>
      <c r="G30" s="40">
        <f>ROUND(AVERAGE(G9:G29),2)</f>
        <v>10295.48</v>
      </c>
      <c r="H30" s="39">
        <f>ROUND(AVERAGE(F30:G30),2)</f>
        <v>10289.89</v>
      </c>
      <c r="I30" s="41">
        <f>ROUND(AVERAGE(I9:I29),2)</f>
        <v>10398.57</v>
      </c>
      <c r="J30" s="40">
        <f>ROUND(AVERAGE(J9:J29),2)</f>
        <v>10498.57</v>
      </c>
      <c r="K30" s="39">
        <f>ROUND(AVERAGE(I30:J30),2)</f>
        <v>10448.57</v>
      </c>
      <c r="L30" s="41">
        <f>ROUND(AVERAGE(L9:L29),2)</f>
        <v>10506.67</v>
      </c>
      <c r="M30" s="40">
        <f>ROUND(AVERAGE(M9:M29),2)</f>
        <v>10606.67</v>
      </c>
      <c r="N30" s="39">
        <f>ROUND(AVERAGE(L30:M30),2)</f>
        <v>10556.67</v>
      </c>
      <c r="O30" s="41">
        <f>ROUND(AVERAGE(O9:O29),2)</f>
        <v>10594.76</v>
      </c>
      <c r="P30" s="40">
        <f>ROUND(AVERAGE(P9:P29),2)</f>
        <v>10694.76</v>
      </c>
      <c r="Q30" s="39">
        <f>ROUND(AVERAGE(O30:P30),2)</f>
        <v>10644.76</v>
      </c>
      <c r="R30" s="38">
        <f>ROUND(AVERAGE(R9:R29),2)</f>
        <v>10251.9</v>
      </c>
      <c r="S30" s="37">
        <f>ROUND(AVERAGE(S9:S29),4)</f>
        <v>1.3159000000000001</v>
      </c>
      <c r="T30" s="36">
        <f>ROUND(AVERAGE(T9:T29),4)</f>
        <v>1.1066</v>
      </c>
      <c r="U30" s="175">
        <f>ROUND(AVERAGE(U9:U29),2)</f>
        <v>104.12</v>
      </c>
      <c r="V30" s="35">
        <f>AVERAGE(V9:V29)</f>
        <v>7790.4780952380952</v>
      </c>
      <c r="W30" s="35">
        <f>AVERAGE(W9:W29)</f>
        <v>7813.9542857142851</v>
      </c>
      <c r="X30" s="35">
        <f>AVERAGE(X9:X29)</f>
        <v>9264.7712928223082</v>
      </c>
      <c r="Y30" s="34">
        <f>AVERAGE(Y9:Y29)</f>
        <v>1.3175619047619047</v>
      </c>
    </row>
    <row r="31" spans="2:25" s="5" customFormat="1">
      <c r="B31" s="33" t="s">
        <v>12</v>
      </c>
      <c r="C31" s="32">
        <f t="shared" ref="C31:Y31" si="6">MAX(C9:C29)</f>
        <v>10660</v>
      </c>
      <c r="D31" s="31">
        <f t="shared" si="6"/>
        <v>10665</v>
      </c>
      <c r="E31" s="30">
        <f t="shared" si="6"/>
        <v>10662.5</v>
      </c>
      <c r="F31" s="32">
        <f t="shared" si="6"/>
        <v>10700</v>
      </c>
      <c r="G31" s="31">
        <f t="shared" si="6"/>
        <v>10710</v>
      </c>
      <c r="H31" s="30">
        <f t="shared" si="6"/>
        <v>10705</v>
      </c>
      <c r="I31" s="32">
        <f t="shared" si="6"/>
        <v>10805</v>
      </c>
      <c r="J31" s="31">
        <f t="shared" si="6"/>
        <v>10905</v>
      </c>
      <c r="K31" s="30">
        <f t="shared" si="6"/>
        <v>10855</v>
      </c>
      <c r="L31" s="32">
        <f t="shared" si="6"/>
        <v>10910</v>
      </c>
      <c r="M31" s="31">
        <f t="shared" si="6"/>
        <v>11010</v>
      </c>
      <c r="N31" s="30">
        <f t="shared" si="6"/>
        <v>10960</v>
      </c>
      <c r="O31" s="32">
        <f t="shared" si="6"/>
        <v>10995</v>
      </c>
      <c r="P31" s="31">
        <f t="shared" si="6"/>
        <v>11095</v>
      </c>
      <c r="Q31" s="30">
        <f t="shared" si="6"/>
        <v>11045</v>
      </c>
      <c r="R31" s="29">
        <f t="shared" si="6"/>
        <v>10665</v>
      </c>
      <c r="S31" s="28">
        <f t="shared" si="6"/>
        <v>1.3373999999999999</v>
      </c>
      <c r="T31" s="27">
        <f t="shared" si="6"/>
        <v>1.1152</v>
      </c>
      <c r="U31" s="26">
        <f t="shared" si="6"/>
        <v>106.5</v>
      </c>
      <c r="V31" s="25">
        <f t="shared" si="6"/>
        <v>8124.29</v>
      </c>
      <c r="W31" s="25">
        <f t="shared" si="6"/>
        <v>8148.66</v>
      </c>
      <c r="X31" s="25">
        <f t="shared" si="6"/>
        <v>9684.8892117689793</v>
      </c>
      <c r="Y31" s="24">
        <f t="shared" si="6"/>
        <v>1.3387</v>
      </c>
    </row>
    <row r="32" spans="2:25" s="5" customFormat="1" ht="13.5" thickBot="1">
      <c r="B32" s="23" t="s">
        <v>13</v>
      </c>
      <c r="C32" s="22">
        <f t="shared" ref="C32:Y32" si="7">MIN(C9:C29)</f>
        <v>9530</v>
      </c>
      <c r="D32" s="21">
        <f t="shared" si="7"/>
        <v>9535</v>
      </c>
      <c r="E32" s="20">
        <f t="shared" si="7"/>
        <v>9532.5</v>
      </c>
      <c r="F32" s="22">
        <f t="shared" si="7"/>
        <v>9560</v>
      </c>
      <c r="G32" s="21">
        <f t="shared" si="7"/>
        <v>9580</v>
      </c>
      <c r="H32" s="20">
        <f t="shared" si="7"/>
        <v>9570</v>
      </c>
      <c r="I32" s="22">
        <f t="shared" si="7"/>
        <v>9690</v>
      </c>
      <c r="J32" s="21">
        <f t="shared" si="7"/>
        <v>9790</v>
      </c>
      <c r="K32" s="20">
        <f t="shared" si="7"/>
        <v>9740</v>
      </c>
      <c r="L32" s="22">
        <f t="shared" si="7"/>
        <v>9800</v>
      </c>
      <c r="M32" s="21">
        <f t="shared" si="7"/>
        <v>9900</v>
      </c>
      <c r="N32" s="20">
        <f t="shared" si="7"/>
        <v>9850</v>
      </c>
      <c r="O32" s="22">
        <f t="shared" si="7"/>
        <v>9890</v>
      </c>
      <c r="P32" s="21">
        <f t="shared" si="7"/>
        <v>9990</v>
      </c>
      <c r="Q32" s="20">
        <f t="shared" si="7"/>
        <v>9940</v>
      </c>
      <c r="R32" s="19">
        <f t="shared" si="7"/>
        <v>9535</v>
      </c>
      <c r="S32" s="18">
        <f t="shared" si="7"/>
        <v>1.2967</v>
      </c>
      <c r="T32" s="17">
        <f t="shared" si="7"/>
        <v>1.0985</v>
      </c>
      <c r="U32" s="16">
        <f t="shared" si="7"/>
        <v>100.43</v>
      </c>
      <c r="V32" s="15">
        <f t="shared" si="7"/>
        <v>7173.49</v>
      </c>
      <c r="W32" s="15">
        <f t="shared" si="7"/>
        <v>7200.3</v>
      </c>
      <c r="X32" s="15">
        <f t="shared" si="7"/>
        <v>8574.6402877697838</v>
      </c>
      <c r="Y32" s="14">
        <f t="shared" si="7"/>
        <v>1.2984</v>
      </c>
    </row>
    <row r="34" spans="2:14">
      <c r="B34" s="7" t="s">
        <v>14</v>
      </c>
      <c r="C34" s="9"/>
      <c r="D34" s="9"/>
      <c r="E34" s="8"/>
      <c r="F34" s="9"/>
      <c r="G34" s="9"/>
      <c r="H34" s="8"/>
      <c r="I34" s="9"/>
      <c r="J34" s="9"/>
      <c r="K34" s="8"/>
      <c r="L34" s="9"/>
      <c r="M34" s="9"/>
      <c r="N34" s="8"/>
    </row>
    <row r="35" spans="2:14">
      <c r="B35" s="7" t="s">
        <v>15</v>
      </c>
      <c r="C35" s="9"/>
      <c r="D35" s="9"/>
      <c r="E35" s="8"/>
      <c r="F35" s="9"/>
      <c r="G35" s="9"/>
      <c r="H35" s="8"/>
      <c r="I35" s="9"/>
      <c r="J35" s="9"/>
      <c r="K35" s="8"/>
      <c r="L35" s="9"/>
      <c r="M35" s="9"/>
      <c r="N35" s="8"/>
    </row>
  </sheetData>
  <mergeCells count="9">
    <mergeCell ref="R7:R8"/>
    <mergeCell ref="S7:U7"/>
    <mergeCell ref="V7:W7"/>
    <mergeCell ref="Y7:Y8"/>
    <mergeCell ref="C7:E7"/>
    <mergeCell ref="F7:H7"/>
    <mergeCell ref="I7:K7"/>
    <mergeCell ref="L7:N7"/>
    <mergeCell ref="O7:Q7"/>
  </mergeCells>
  <phoneticPr fontId="7" type="noConversion"/>
  <printOptions horizontalCentered="1" verticalCentered="1" gridLines="1" gridLinesSet="0"/>
  <pageMargins left="0.19685039370078741" right="0.19685039370078741" top="0.98425196850393704" bottom="0.98425196850393704" header="0.51181102362204722" footer="0.51181102362204722"/>
  <pageSetup paperSize="9" scale="96" orientation="landscape" horizontalDpi="204" verticalDpi="196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3:S35"/>
  <sheetViews>
    <sheetView workbookViewId="0">
      <pane ySplit="8" topLeftCell="A9" activePane="bottomLeft" state="frozen"/>
      <selection activeCell="C46" sqref="C46"/>
      <selection pane="bottomLeft"/>
    </sheetView>
  </sheetViews>
  <sheetFormatPr defaultRowHeight="12.75"/>
  <cols>
    <col min="2" max="2" width="9.7109375" bestFit="1" customWidth="1"/>
    <col min="3" max="3" width="12.42578125" style="4" bestFit="1" customWidth="1"/>
    <col min="4" max="4" width="12" style="4" bestFit="1" customWidth="1"/>
    <col min="5" max="5" width="9.42578125" bestFit="1" customWidth="1"/>
    <col min="6" max="7" width="10.7109375" style="4" customWidth="1"/>
    <col min="8" max="8" width="10.7109375" customWidth="1"/>
    <col min="9" max="10" width="10.7109375" style="4" customWidth="1"/>
    <col min="11" max="11" width="10.7109375" customWidth="1"/>
    <col min="12" max="12" width="12.5703125" style="4" bestFit="1" customWidth="1"/>
    <col min="13" max="13" width="10" style="4" bestFit="1" customWidth="1"/>
    <col min="14" max="14" width="14.140625" bestFit="1" customWidth="1"/>
    <col min="15" max="15" width="12.5703125" style="4" bestFit="1" customWidth="1"/>
    <col min="16" max="16" width="10.5703125" bestFit="1" customWidth="1"/>
    <col min="17" max="17" width="11.28515625" bestFit="1" customWidth="1"/>
    <col min="18" max="18" width="14.140625" bestFit="1" customWidth="1"/>
    <col min="19" max="19" width="10.5703125" bestFit="1" customWidth="1"/>
  </cols>
  <sheetData>
    <row r="3" spans="1:19" ht="15.75">
      <c r="B3" s="6" t="s">
        <v>19</v>
      </c>
    </row>
    <row r="4" spans="1:19">
      <c r="B4" s="61" t="s">
        <v>22</v>
      </c>
    </row>
    <row r="6" spans="1:19" ht="13.5" thickBot="1">
      <c r="B6" s="1">
        <v>42552</v>
      </c>
    </row>
    <row r="7" spans="1:19" ht="13.5" thickBot="1">
      <c r="B7" s="60"/>
      <c r="C7" s="183" t="s">
        <v>0</v>
      </c>
      <c r="D7" s="184"/>
      <c r="E7" s="185"/>
      <c r="F7" s="183" t="s">
        <v>2</v>
      </c>
      <c r="G7" s="184"/>
      <c r="H7" s="185"/>
      <c r="I7" s="186" t="s">
        <v>3</v>
      </c>
      <c r="J7" s="187"/>
      <c r="K7" s="188"/>
      <c r="L7" s="176" t="s">
        <v>4</v>
      </c>
      <c r="M7" s="178" t="s">
        <v>21</v>
      </c>
      <c r="N7" s="179"/>
      <c r="O7" s="180"/>
      <c r="P7" s="181" t="s">
        <v>5</v>
      </c>
      <c r="Q7" s="182"/>
      <c r="R7" s="11" t="s">
        <v>18</v>
      </c>
      <c r="S7" s="176" t="s">
        <v>20</v>
      </c>
    </row>
    <row r="8" spans="1:19" ht="13.5" thickBot="1">
      <c r="A8" s="3"/>
      <c r="B8" s="59"/>
      <c r="C8" s="57" t="s">
        <v>6</v>
      </c>
      <c r="D8" s="57" t="s">
        <v>7</v>
      </c>
      <c r="E8" s="58" t="s">
        <v>1</v>
      </c>
      <c r="F8" s="57" t="s">
        <v>6</v>
      </c>
      <c r="G8" s="57" t="s">
        <v>7</v>
      </c>
      <c r="H8" s="58" t="s">
        <v>1</v>
      </c>
      <c r="I8" s="57" t="s">
        <v>6</v>
      </c>
      <c r="J8" s="57" t="s">
        <v>7</v>
      </c>
      <c r="K8" s="58" t="s">
        <v>1</v>
      </c>
      <c r="L8" s="177"/>
      <c r="M8" s="56" t="s">
        <v>10</v>
      </c>
      <c r="N8" s="55" t="s">
        <v>16</v>
      </c>
      <c r="O8" s="12" t="s">
        <v>17</v>
      </c>
      <c r="P8" s="54" t="s">
        <v>8</v>
      </c>
      <c r="Q8" s="54" t="s">
        <v>9</v>
      </c>
      <c r="R8" s="13" t="s">
        <v>8</v>
      </c>
      <c r="S8" s="177" t="s">
        <v>20</v>
      </c>
    </row>
    <row r="9" spans="1:19">
      <c r="B9" s="47">
        <v>42552</v>
      </c>
      <c r="C9" s="46">
        <v>300</v>
      </c>
      <c r="D9" s="45">
        <v>325</v>
      </c>
      <c r="E9" s="44">
        <f t="shared" ref="E9:E29" si="0">AVERAGE(C9:D9)</f>
        <v>312.5</v>
      </c>
      <c r="F9" s="46">
        <v>300</v>
      </c>
      <c r="G9" s="45">
        <v>325</v>
      </c>
      <c r="H9" s="44">
        <f t="shared" ref="H9:H29" si="1">AVERAGE(F9:G9)</f>
        <v>312.5</v>
      </c>
      <c r="I9" s="46">
        <v>310</v>
      </c>
      <c r="J9" s="45">
        <v>320</v>
      </c>
      <c r="K9" s="44">
        <f t="shared" ref="K9:K29" si="2">AVERAGE(I9:J9)</f>
        <v>315</v>
      </c>
      <c r="L9" s="52">
        <v>325</v>
      </c>
      <c r="M9" s="51">
        <v>1.3291999999999999</v>
      </c>
      <c r="N9" s="53">
        <v>1.1120000000000001</v>
      </c>
      <c r="O9" s="50">
        <v>102.62</v>
      </c>
      <c r="P9" s="43">
        <v>244.51</v>
      </c>
      <c r="Q9" s="43">
        <v>244.27</v>
      </c>
      <c r="R9" s="49">
        <f t="shared" ref="R9:R29" si="3">L9/N9</f>
        <v>292.26618705035969</v>
      </c>
      <c r="S9" s="48">
        <v>1.3305</v>
      </c>
    </row>
    <row r="10" spans="1:19">
      <c r="B10" s="47">
        <v>42555</v>
      </c>
      <c r="C10" s="46">
        <v>300</v>
      </c>
      <c r="D10" s="45">
        <v>325</v>
      </c>
      <c r="E10" s="44">
        <f t="shared" si="0"/>
        <v>312.5</v>
      </c>
      <c r="F10" s="46">
        <v>300</v>
      </c>
      <c r="G10" s="45">
        <v>325</v>
      </c>
      <c r="H10" s="44">
        <f t="shared" si="1"/>
        <v>312.5</v>
      </c>
      <c r="I10" s="46">
        <v>310</v>
      </c>
      <c r="J10" s="45">
        <v>320</v>
      </c>
      <c r="K10" s="44">
        <f t="shared" si="2"/>
        <v>315</v>
      </c>
      <c r="L10" s="52">
        <v>325</v>
      </c>
      <c r="M10" s="51">
        <v>1.3272999999999999</v>
      </c>
      <c r="N10" s="51">
        <v>1.1135999999999999</v>
      </c>
      <c r="O10" s="50">
        <v>102.6</v>
      </c>
      <c r="P10" s="43">
        <v>244.86</v>
      </c>
      <c r="Q10" s="43">
        <v>244.6</v>
      </c>
      <c r="R10" s="49">
        <f t="shared" si="3"/>
        <v>291.8462643678161</v>
      </c>
      <c r="S10" s="48">
        <v>1.3287</v>
      </c>
    </row>
    <row r="11" spans="1:19">
      <c r="B11" s="47">
        <v>42556</v>
      </c>
      <c r="C11" s="46">
        <v>300</v>
      </c>
      <c r="D11" s="45">
        <v>325</v>
      </c>
      <c r="E11" s="44">
        <f t="shared" si="0"/>
        <v>312.5</v>
      </c>
      <c r="F11" s="46">
        <v>300</v>
      </c>
      <c r="G11" s="45">
        <v>325</v>
      </c>
      <c r="H11" s="44">
        <f t="shared" si="1"/>
        <v>312.5</v>
      </c>
      <c r="I11" s="46">
        <v>310</v>
      </c>
      <c r="J11" s="45">
        <v>320</v>
      </c>
      <c r="K11" s="44">
        <f t="shared" si="2"/>
        <v>315</v>
      </c>
      <c r="L11" s="52">
        <v>325</v>
      </c>
      <c r="M11" s="51">
        <v>1.3116000000000001</v>
      </c>
      <c r="N11" s="51">
        <v>1.1143000000000001</v>
      </c>
      <c r="O11" s="50">
        <v>101.8</v>
      </c>
      <c r="P11" s="43">
        <v>247.79</v>
      </c>
      <c r="Q11" s="43">
        <v>247.51</v>
      </c>
      <c r="R11" s="49">
        <f t="shared" si="3"/>
        <v>291.66292739836666</v>
      </c>
      <c r="S11" s="48">
        <v>1.3130999999999999</v>
      </c>
    </row>
    <row r="12" spans="1:19">
      <c r="B12" s="47">
        <v>42557</v>
      </c>
      <c r="C12" s="46">
        <v>300</v>
      </c>
      <c r="D12" s="45">
        <v>325</v>
      </c>
      <c r="E12" s="44">
        <f t="shared" si="0"/>
        <v>312.5</v>
      </c>
      <c r="F12" s="46">
        <v>300</v>
      </c>
      <c r="G12" s="45">
        <v>325</v>
      </c>
      <c r="H12" s="44">
        <f t="shared" si="1"/>
        <v>312.5</v>
      </c>
      <c r="I12" s="46">
        <v>310</v>
      </c>
      <c r="J12" s="45">
        <v>320</v>
      </c>
      <c r="K12" s="44">
        <f t="shared" si="2"/>
        <v>315</v>
      </c>
      <c r="L12" s="52">
        <v>325</v>
      </c>
      <c r="M12" s="51">
        <v>1.2967</v>
      </c>
      <c r="N12" s="51">
        <v>1.1052999999999999</v>
      </c>
      <c r="O12" s="50">
        <v>100.51</v>
      </c>
      <c r="P12" s="43">
        <v>250.64</v>
      </c>
      <c r="Q12" s="43">
        <v>250.31</v>
      </c>
      <c r="R12" s="49">
        <f t="shared" si="3"/>
        <v>294.03781778702614</v>
      </c>
      <c r="S12" s="48">
        <v>1.2984</v>
      </c>
    </row>
    <row r="13" spans="1:19">
      <c r="B13" s="47">
        <v>42558</v>
      </c>
      <c r="C13" s="46">
        <v>300</v>
      </c>
      <c r="D13" s="45">
        <v>325</v>
      </c>
      <c r="E13" s="44">
        <f t="shared" si="0"/>
        <v>312.5</v>
      </c>
      <c r="F13" s="46">
        <v>300</v>
      </c>
      <c r="G13" s="45">
        <v>325</v>
      </c>
      <c r="H13" s="44">
        <f t="shared" si="1"/>
        <v>312.5</v>
      </c>
      <c r="I13" s="46">
        <v>310</v>
      </c>
      <c r="J13" s="45">
        <v>320</v>
      </c>
      <c r="K13" s="44">
        <f t="shared" si="2"/>
        <v>315</v>
      </c>
      <c r="L13" s="52">
        <v>325</v>
      </c>
      <c r="M13" s="51">
        <v>1.3009999999999999</v>
      </c>
      <c r="N13" s="51">
        <v>1.1073999999999999</v>
      </c>
      <c r="O13" s="50">
        <v>100.97</v>
      </c>
      <c r="P13" s="43">
        <v>249.81</v>
      </c>
      <c r="Q13" s="43">
        <v>249.52</v>
      </c>
      <c r="R13" s="49">
        <f t="shared" si="3"/>
        <v>293.4802239479863</v>
      </c>
      <c r="S13" s="48">
        <v>1.3025</v>
      </c>
    </row>
    <row r="14" spans="1:19">
      <c r="B14" s="47">
        <v>42559</v>
      </c>
      <c r="C14" s="46">
        <v>300</v>
      </c>
      <c r="D14" s="45">
        <v>325</v>
      </c>
      <c r="E14" s="44">
        <f t="shared" si="0"/>
        <v>312.5</v>
      </c>
      <c r="F14" s="46">
        <v>300</v>
      </c>
      <c r="G14" s="45">
        <v>325</v>
      </c>
      <c r="H14" s="44">
        <f t="shared" si="1"/>
        <v>312.5</v>
      </c>
      <c r="I14" s="46">
        <v>310</v>
      </c>
      <c r="J14" s="45">
        <v>320</v>
      </c>
      <c r="K14" s="44">
        <f t="shared" si="2"/>
        <v>315</v>
      </c>
      <c r="L14" s="52">
        <v>325</v>
      </c>
      <c r="M14" s="51">
        <v>1.2977000000000001</v>
      </c>
      <c r="N14" s="51">
        <v>1.1063000000000001</v>
      </c>
      <c r="O14" s="50">
        <v>100.43</v>
      </c>
      <c r="P14" s="43">
        <v>250.44</v>
      </c>
      <c r="Q14" s="43">
        <v>250.15</v>
      </c>
      <c r="R14" s="49">
        <f t="shared" si="3"/>
        <v>293.77203290246769</v>
      </c>
      <c r="S14" s="48">
        <v>1.2991999999999999</v>
      </c>
    </row>
    <row r="15" spans="1:19">
      <c r="B15" s="47">
        <v>42562</v>
      </c>
      <c r="C15" s="46">
        <v>300</v>
      </c>
      <c r="D15" s="45">
        <v>325</v>
      </c>
      <c r="E15" s="44">
        <f t="shared" si="0"/>
        <v>312.5</v>
      </c>
      <c r="F15" s="46">
        <v>300</v>
      </c>
      <c r="G15" s="45">
        <v>325</v>
      </c>
      <c r="H15" s="44">
        <f t="shared" si="1"/>
        <v>312.5</v>
      </c>
      <c r="I15" s="46">
        <v>310</v>
      </c>
      <c r="J15" s="45">
        <v>320</v>
      </c>
      <c r="K15" s="44">
        <f t="shared" si="2"/>
        <v>315</v>
      </c>
      <c r="L15" s="52">
        <v>325</v>
      </c>
      <c r="M15" s="51">
        <v>1.2986</v>
      </c>
      <c r="N15" s="51">
        <v>1.1046</v>
      </c>
      <c r="O15" s="50">
        <v>102.42</v>
      </c>
      <c r="P15" s="43">
        <v>250.27</v>
      </c>
      <c r="Q15" s="43">
        <v>249.98</v>
      </c>
      <c r="R15" s="49">
        <f t="shared" si="3"/>
        <v>294.22415353974287</v>
      </c>
      <c r="S15" s="48">
        <v>1.3001</v>
      </c>
    </row>
    <row r="16" spans="1:19">
      <c r="B16" s="47">
        <v>42563</v>
      </c>
      <c r="C16" s="46">
        <v>300</v>
      </c>
      <c r="D16" s="45">
        <v>325</v>
      </c>
      <c r="E16" s="44">
        <f t="shared" si="0"/>
        <v>312.5</v>
      </c>
      <c r="F16" s="46">
        <v>300</v>
      </c>
      <c r="G16" s="45">
        <v>325</v>
      </c>
      <c r="H16" s="44">
        <f t="shared" si="1"/>
        <v>312.5</v>
      </c>
      <c r="I16" s="46">
        <v>310</v>
      </c>
      <c r="J16" s="45">
        <v>320</v>
      </c>
      <c r="K16" s="44">
        <f t="shared" si="2"/>
        <v>315</v>
      </c>
      <c r="L16" s="52">
        <v>325</v>
      </c>
      <c r="M16" s="51">
        <v>1.3159000000000001</v>
      </c>
      <c r="N16" s="51">
        <v>1.1093</v>
      </c>
      <c r="O16" s="50">
        <v>103.91</v>
      </c>
      <c r="P16" s="43">
        <v>246.98</v>
      </c>
      <c r="Q16" s="43">
        <v>246.68</v>
      </c>
      <c r="R16" s="49">
        <f t="shared" si="3"/>
        <v>292.9775534120617</v>
      </c>
      <c r="S16" s="48">
        <v>1.3174999999999999</v>
      </c>
    </row>
    <row r="17" spans="2:19">
      <c r="B17" s="47">
        <v>42564</v>
      </c>
      <c r="C17" s="46">
        <v>300</v>
      </c>
      <c r="D17" s="45">
        <v>325</v>
      </c>
      <c r="E17" s="44">
        <f t="shared" si="0"/>
        <v>312.5</v>
      </c>
      <c r="F17" s="46">
        <v>300</v>
      </c>
      <c r="G17" s="45">
        <v>325</v>
      </c>
      <c r="H17" s="44">
        <f t="shared" si="1"/>
        <v>312.5</v>
      </c>
      <c r="I17" s="46">
        <v>310</v>
      </c>
      <c r="J17" s="45">
        <v>320</v>
      </c>
      <c r="K17" s="44">
        <f t="shared" si="2"/>
        <v>315</v>
      </c>
      <c r="L17" s="52">
        <v>325</v>
      </c>
      <c r="M17" s="51">
        <v>1.3280000000000001</v>
      </c>
      <c r="N17" s="51">
        <v>1.1074999999999999</v>
      </c>
      <c r="O17" s="50">
        <v>104.64</v>
      </c>
      <c r="P17" s="43">
        <v>244.73</v>
      </c>
      <c r="Q17" s="43">
        <v>244.43</v>
      </c>
      <c r="R17" s="49">
        <f t="shared" si="3"/>
        <v>293.45372460496617</v>
      </c>
      <c r="S17" s="48">
        <v>1.3295999999999999</v>
      </c>
    </row>
    <row r="18" spans="2:19">
      <c r="B18" s="47">
        <v>42565</v>
      </c>
      <c r="C18" s="46">
        <v>300</v>
      </c>
      <c r="D18" s="45">
        <v>325</v>
      </c>
      <c r="E18" s="44">
        <f t="shared" si="0"/>
        <v>312.5</v>
      </c>
      <c r="F18" s="46">
        <v>300</v>
      </c>
      <c r="G18" s="45">
        <v>325</v>
      </c>
      <c r="H18" s="44">
        <f t="shared" si="1"/>
        <v>312.5</v>
      </c>
      <c r="I18" s="46">
        <v>310</v>
      </c>
      <c r="J18" s="45">
        <v>320</v>
      </c>
      <c r="K18" s="44">
        <f t="shared" si="2"/>
        <v>315</v>
      </c>
      <c r="L18" s="52">
        <v>325</v>
      </c>
      <c r="M18" s="51">
        <v>1.3373999999999999</v>
      </c>
      <c r="N18" s="51">
        <v>1.1152</v>
      </c>
      <c r="O18" s="50">
        <v>105.77</v>
      </c>
      <c r="P18" s="43">
        <v>243.01</v>
      </c>
      <c r="Q18" s="43">
        <v>242.77</v>
      </c>
      <c r="R18" s="49">
        <f t="shared" si="3"/>
        <v>291.42754662840747</v>
      </c>
      <c r="S18" s="48">
        <v>1.3387</v>
      </c>
    </row>
    <row r="19" spans="2:19">
      <c r="B19" s="47">
        <v>42566</v>
      </c>
      <c r="C19" s="46">
        <v>300</v>
      </c>
      <c r="D19" s="45">
        <v>325</v>
      </c>
      <c r="E19" s="44">
        <f t="shared" si="0"/>
        <v>312.5</v>
      </c>
      <c r="F19" s="46">
        <v>300</v>
      </c>
      <c r="G19" s="45">
        <v>325</v>
      </c>
      <c r="H19" s="44">
        <f t="shared" si="1"/>
        <v>312.5</v>
      </c>
      <c r="I19" s="46">
        <v>310</v>
      </c>
      <c r="J19" s="45">
        <v>320</v>
      </c>
      <c r="K19" s="44">
        <f t="shared" si="2"/>
        <v>315</v>
      </c>
      <c r="L19" s="52">
        <v>325</v>
      </c>
      <c r="M19" s="51">
        <v>1.337</v>
      </c>
      <c r="N19" s="51">
        <v>1.1123000000000001</v>
      </c>
      <c r="O19" s="50">
        <v>105.73</v>
      </c>
      <c r="P19" s="43">
        <v>243.08</v>
      </c>
      <c r="Q19" s="43">
        <v>242.85</v>
      </c>
      <c r="R19" s="49">
        <f t="shared" si="3"/>
        <v>292.1873595253079</v>
      </c>
      <c r="S19" s="48">
        <v>1.3383</v>
      </c>
    </row>
    <row r="20" spans="2:19">
      <c r="B20" s="47">
        <v>42569</v>
      </c>
      <c r="C20" s="46">
        <v>300</v>
      </c>
      <c r="D20" s="45">
        <v>325</v>
      </c>
      <c r="E20" s="44">
        <f t="shared" si="0"/>
        <v>312.5</v>
      </c>
      <c r="F20" s="46">
        <v>300</v>
      </c>
      <c r="G20" s="45">
        <v>325</v>
      </c>
      <c r="H20" s="44">
        <f t="shared" si="1"/>
        <v>312.5</v>
      </c>
      <c r="I20" s="46">
        <v>310</v>
      </c>
      <c r="J20" s="45">
        <v>320</v>
      </c>
      <c r="K20" s="44">
        <f t="shared" si="2"/>
        <v>315</v>
      </c>
      <c r="L20" s="52">
        <v>325</v>
      </c>
      <c r="M20" s="51">
        <v>1.3259000000000001</v>
      </c>
      <c r="N20" s="51">
        <v>1.1057999999999999</v>
      </c>
      <c r="O20" s="50">
        <v>105.74</v>
      </c>
      <c r="P20" s="43">
        <v>245.12</v>
      </c>
      <c r="Q20" s="43">
        <v>244.86</v>
      </c>
      <c r="R20" s="49">
        <f t="shared" si="3"/>
        <v>293.90486525592337</v>
      </c>
      <c r="S20" s="48">
        <v>1.3272999999999999</v>
      </c>
    </row>
    <row r="21" spans="2:19">
      <c r="B21" s="47">
        <v>42570</v>
      </c>
      <c r="C21" s="46">
        <v>300</v>
      </c>
      <c r="D21" s="45">
        <v>325</v>
      </c>
      <c r="E21" s="44">
        <f t="shared" si="0"/>
        <v>312.5</v>
      </c>
      <c r="F21" s="46">
        <v>300</v>
      </c>
      <c r="G21" s="45">
        <v>325</v>
      </c>
      <c r="H21" s="44">
        <f t="shared" si="1"/>
        <v>312.5</v>
      </c>
      <c r="I21" s="46">
        <v>310</v>
      </c>
      <c r="J21" s="45">
        <v>320</v>
      </c>
      <c r="K21" s="44">
        <f t="shared" si="2"/>
        <v>315</v>
      </c>
      <c r="L21" s="52">
        <v>325</v>
      </c>
      <c r="M21" s="51">
        <v>1.3133999999999999</v>
      </c>
      <c r="N21" s="51">
        <v>1.1032</v>
      </c>
      <c r="O21" s="50">
        <v>106.19</v>
      </c>
      <c r="P21" s="43">
        <v>247.45</v>
      </c>
      <c r="Q21" s="43">
        <v>247.19</v>
      </c>
      <c r="R21" s="49">
        <f t="shared" si="3"/>
        <v>294.59753444525018</v>
      </c>
      <c r="S21" s="48">
        <v>1.3148</v>
      </c>
    </row>
    <row r="22" spans="2:19">
      <c r="B22" s="47">
        <v>42571</v>
      </c>
      <c r="C22" s="46">
        <v>300</v>
      </c>
      <c r="D22" s="45">
        <v>325</v>
      </c>
      <c r="E22" s="44">
        <f t="shared" si="0"/>
        <v>312.5</v>
      </c>
      <c r="F22" s="46">
        <v>300</v>
      </c>
      <c r="G22" s="45">
        <v>325</v>
      </c>
      <c r="H22" s="44">
        <f t="shared" si="1"/>
        <v>312.5</v>
      </c>
      <c r="I22" s="46">
        <v>310</v>
      </c>
      <c r="J22" s="45">
        <v>320</v>
      </c>
      <c r="K22" s="44">
        <f t="shared" si="2"/>
        <v>315</v>
      </c>
      <c r="L22" s="52">
        <v>325</v>
      </c>
      <c r="M22" s="51">
        <v>1.3171999999999999</v>
      </c>
      <c r="N22" s="51">
        <v>1.1012</v>
      </c>
      <c r="O22" s="50">
        <v>106.5</v>
      </c>
      <c r="P22" s="43">
        <v>246.74</v>
      </c>
      <c r="Q22" s="43">
        <v>246.45</v>
      </c>
      <c r="R22" s="49">
        <f t="shared" si="3"/>
        <v>295.13258263712316</v>
      </c>
      <c r="S22" s="48">
        <v>1.3187</v>
      </c>
    </row>
    <row r="23" spans="2:19">
      <c r="B23" s="47">
        <v>42572</v>
      </c>
      <c r="C23" s="46">
        <v>300</v>
      </c>
      <c r="D23" s="45">
        <v>325</v>
      </c>
      <c r="E23" s="44">
        <f t="shared" si="0"/>
        <v>312.5</v>
      </c>
      <c r="F23" s="46">
        <v>300</v>
      </c>
      <c r="G23" s="45">
        <v>325</v>
      </c>
      <c r="H23" s="44">
        <f t="shared" si="1"/>
        <v>312.5</v>
      </c>
      <c r="I23" s="46">
        <v>310</v>
      </c>
      <c r="J23" s="45">
        <v>320</v>
      </c>
      <c r="K23" s="44">
        <f t="shared" si="2"/>
        <v>315</v>
      </c>
      <c r="L23" s="52">
        <v>325</v>
      </c>
      <c r="M23" s="51">
        <v>1.3173999999999999</v>
      </c>
      <c r="N23" s="51">
        <v>1.1012</v>
      </c>
      <c r="O23" s="50">
        <v>106.31</v>
      </c>
      <c r="P23" s="43">
        <v>246.7</v>
      </c>
      <c r="Q23" s="43">
        <v>246.4</v>
      </c>
      <c r="R23" s="49">
        <f t="shared" si="3"/>
        <v>295.13258263712316</v>
      </c>
      <c r="S23" s="48">
        <v>1.319</v>
      </c>
    </row>
    <row r="24" spans="2:19">
      <c r="B24" s="47">
        <v>42573</v>
      </c>
      <c r="C24" s="46">
        <v>300</v>
      </c>
      <c r="D24" s="45">
        <v>325</v>
      </c>
      <c r="E24" s="44">
        <f t="shared" si="0"/>
        <v>312.5</v>
      </c>
      <c r="F24" s="46">
        <v>300</v>
      </c>
      <c r="G24" s="45">
        <v>325</v>
      </c>
      <c r="H24" s="44">
        <f t="shared" si="1"/>
        <v>312.5</v>
      </c>
      <c r="I24" s="46">
        <v>310</v>
      </c>
      <c r="J24" s="45">
        <v>320</v>
      </c>
      <c r="K24" s="44">
        <f t="shared" si="2"/>
        <v>315</v>
      </c>
      <c r="L24" s="52">
        <v>325</v>
      </c>
      <c r="M24" s="51">
        <v>1.3115000000000001</v>
      </c>
      <c r="N24" s="51">
        <v>1.1025</v>
      </c>
      <c r="O24" s="50">
        <v>106.07</v>
      </c>
      <c r="P24" s="43">
        <v>247.81</v>
      </c>
      <c r="Q24" s="43">
        <v>247.51</v>
      </c>
      <c r="R24" s="49">
        <f t="shared" si="3"/>
        <v>294.78458049886621</v>
      </c>
      <c r="S24" s="48">
        <v>1.3130999999999999</v>
      </c>
    </row>
    <row r="25" spans="2:19">
      <c r="B25" s="47">
        <v>42576</v>
      </c>
      <c r="C25" s="46">
        <v>300</v>
      </c>
      <c r="D25" s="45">
        <v>325</v>
      </c>
      <c r="E25" s="44">
        <f t="shared" si="0"/>
        <v>312.5</v>
      </c>
      <c r="F25" s="46">
        <v>300</v>
      </c>
      <c r="G25" s="45">
        <v>325</v>
      </c>
      <c r="H25" s="44">
        <f t="shared" si="1"/>
        <v>312.5</v>
      </c>
      <c r="I25" s="46">
        <v>310</v>
      </c>
      <c r="J25" s="45">
        <v>320</v>
      </c>
      <c r="K25" s="44">
        <f t="shared" si="2"/>
        <v>315</v>
      </c>
      <c r="L25" s="52">
        <v>325</v>
      </c>
      <c r="M25" s="51">
        <v>1.3120000000000001</v>
      </c>
      <c r="N25" s="51">
        <v>1.0985</v>
      </c>
      <c r="O25" s="50">
        <v>106.21</v>
      </c>
      <c r="P25" s="43">
        <v>247.71</v>
      </c>
      <c r="Q25" s="43">
        <v>247.37</v>
      </c>
      <c r="R25" s="49">
        <f t="shared" si="3"/>
        <v>295.85798816568047</v>
      </c>
      <c r="S25" s="48">
        <v>1.3138000000000001</v>
      </c>
    </row>
    <row r="26" spans="2:19">
      <c r="B26" s="47">
        <v>42577</v>
      </c>
      <c r="C26" s="46">
        <v>300</v>
      </c>
      <c r="D26" s="45">
        <v>325</v>
      </c>
      <c r="E26" s="44">
        <f t="shared" si="0"/>
        <v>312.5</v>
      </c>
      <c r="F26" s="46">
        <v>300</v>
      </c>
      <c r="G26" s="45">
        <v>325</v>
      </c>
      <c r="H26" s="44">
        <f t="shared" si="1"/>
        <v>312.5</v>
      </c>
      <c r="I26" s="46">
        <v>310</v>
      </c>
      <c r="J26" s="45">
        <v>320</v>
      </c>
      <c r="K26" s="44">
        <f t="shared" si="2"/>
        <v>315</v>
      </c>
      <c r="L26" s="52">
        <v>325</v>
      </c>
      <c r="M26" s="51">
        <v>1.3129</v>
      </c>
      <c r="N26" s="51">
        <v>1.0998000000000001</v>
      </c>
      <c r="O26" s="50">
        <v>104.31</v>
      </c>
      <c r="P26" s="43">
        <v>247.54</v>
      </c>
      <c r="Q26" s="43">
        <v>247.17</v>
      </c>
      <c r="R26" s="49">
        <f t="shared" si="3"/>
        <v>295.50827423167846</v>
      </c>
      <c r="S26" s="48">
        <v>1.3149</v>
      </c>
    </row>
    <row r="27" spans="2:19">
      <c r="B27" s="47">
        <v>42578</v>
      </c>
      <c r="C27" s="46">
        <v>300</v>
      </c>
      <c r="D27" s="45">
        <v>325</v>
      </c>
      <c r="E27" s="44">
        <f t="shared" si="0"/>
        <v>312.5</v>
      </c>
      <c r="F27" s="46">
        <v>300</v>
      </c>
      <c r="G27" s="45">
        <v>325</v>
      </c>
      <c r="H27" s="44">
        <f t="shared" si="1"/>
        <v>312.5</v>
      </c>
      <c r="I27" s="46">
        <v>310</v>
      </c>
      <c r="J27" s="45">
        <v>320</v>
      </c>
      <c r="K27" s="44">
        <f t="shared" si="2"/>
        <v>315</v>
      </c>
      <c r="L27" s="52">
        <v>325</v>
      </c>
      <c r="M27" s="51">
        <v>1.3104</v>
      </c>
      <c r="N27" s="51">
        <v>1.0992</v>
      </c>
      <c r="O27" s="50">
        <v>105.74</v>
      </c>
      <c r="P27" s="43">
        <v>248.02</v>
      </c>
      <c r="Q27" s="43">
        <v>247.6</v>
      </c>
      <c r="R27" s="49">
        <f t="shared" si="3"/>
        <v>295.66957787481806</v>
      </c>
      <c r="S27" s="48">
        <v>1.3126</v>
      </c>
    </row>
    <row r="28" spans="2:19">
      <c r="B28" s="47">
        <v>42579</v>
      </c>
      <c r="C28" s="46">
        <v>300</v>
      </c>
      <c r="D28" s="45">
        <v>325</v>
      </c>
      <c r="E28" s="44">
        <f t="shared" si="0"/>
        <v>312.5</v>
      </c>
      <c r="F28" s="46">
        <v>300</v>
      </c>
      <c r="G28" s="45">
        <v>325</v>
      </c>
      <c r="H28" s="44">
        <f t="shared" si="1"/>
        <v>312.5</v>
      </c>
      <c r="I28" s="46">
        <v>310</v>
      </c>
      <c r="J28" s="45">
        <v>320</v>
      </c>
      <c r="K28" s="44">
        <f t="shared" si="2"/>
        <v>315</v>
      </c>
      <c r="L28" s="52">
        <v>325</v>
      </c>
      <c r="M28" s="51">
        <v>1.3159000000000001</v>
      </c>
      <c r="N28" s="51">
        <v>1.1083000000000001</v>
      </c>
      <c r="O28" s="50">
        <v>104.69</v>
      </c>
      <c r="P28" s="43">
        <v>246.98</v>
      </c>
      <c r="Q28" s="43">
        <v>246.57</v>
      </c>
      <c r="R28" s="49">
        <f t="shared" si="3"/>
        <v>293.24190201209058</v>
      </c>
      <c r="S28" s="48">
        <v>1.3181</v>
      </c>
    </row>
    <row r="29" spans="2:19">
      <c r="B29" s="47">
        <v>42580</v>
      </c>
      <c r="C29" s="46">
        <v>300</v>
      </c>
      <c r="D29" s="45">
        <v>325</v>
      </c>
      <c r="E29" s="44">
        <f t="shared" si="0"/>
        <v>312.5</v>
      </c>
      <c r="F29" s="46">
        <v>300</v>
      </c>
      <c r="G29" s="45">
        <v>325</v>
      </c>
      <c r="H29" s="44">
        <f t="shared" si="1"/>
        <v>312.5</v>
      </c>
      <c r="I29" s="46">
        <v>310</v>
      </c>
      <c r="J29" s="45">
        <v>320</v>
      </c>
      <c r="K29" s="44">
        <f t="shared" si="2"/>
        <v>315</v>
      </c>
      <c r="L29" s="52">
        <v>325</v>
      </c>
      <c r="M29" s="51">
        <v>1.3177000000000001</v>
      </c>
      <c r="N29" s="51">
        <v>1.1113999999999999</v>
      </c>
      <c r="O29" s="50">
        <v>103.34</v>
      </c>
      <c r="P29" s="43">
        <v>246.64</v>
      </c>
      <c r="Q29" s="43">
        <v>246.23</v>
      </c>
      <c r="R29" s="49">
        <f t="shared" si="3"/>
        <v>292.4239697678604</v>
      </c>
      <c r="S29" s="48">
        <v>1.3199000000000001</v>
      </c>
    </row>
    <row r="30" spans="2:19" s="10" customFormat="1">
      <c r="B30" s="42" t="s">
        <v>11</v>
      </c>
      <c r="C30" s="41">
        <f>ROUND(AVERAGE(C9:C29),2)</f>
        <v>300</v>
      </c>
      <c r="D30" s="40">
        <f>ROUND(AVERAGE(D9:D29),2)</f>
        <v>325</v>
      </c>
      <c r="E30" s="39">
        <f>ROUND(AVERAGE(C30:D30),2)</f>
        <v>312.5</v>
      </c>
      <c r="F30" s="41">
        <f>ROUND(AVERAGE(F9:F29),2)</f>
        <v>300</v>
      </c>
      <c r="G30" s="40">
        <f>ROUND(AVERAGE(G9:G29),2)</f>
        <v>325</v>
      </c>
      <c r="H30" s="39">
        <f>ROUND(AVERAGE(F30:G30),2)</f>
        <v>312.5</v>
      </c>
      <c r="I30" s="41">
        <f>ROUND(AVERAGE(I9:I29),2)</f>
        <v>310</v>
      </c>
      <c r="J30" s="40">
        <f>ROUND(AVERAGE(J9:J29),2)</f>
        <v>320</v>
      </c>
      <c r="K30" s="39">
        <f>ROUND(AVERAGE(I30:J30),2)</f>
        <v>315</v>
      </c>
      <c r="L30" s="38">
        <f>ROUND(AVERAGE(L9:L29),2)</f>
        <v>325</v>
      </c>
      <c r="M30" s="37">
        <f>ROUND(AVERAGE(M9:M29),4)</f>
        <v>1.3159000000000001</v>
      </c>
      <c r="N30" s="36">
        <f>ROUND(AVERAGE(N9:N29),4)</f>
        <v>1.1066</v>
      </c>
      <c r="O30" s="175">
        <f>ROUND(AVERAGE(O9:O29),2)</f>
        <v>104.12</v>
      </c>
      <c r="P30" s="35">
        <f>AVERAGE(P9:P29)</f>
        <v>246.99190476190472</v>
      </c>
      <c r="Q30" s="35">
        <f>AVERAGE(Q9:Q29)</f>
        <v>246.68666666666667</v>
      </c>
      <c r="R30" s="35">
        <f>AVERAGE(R9:R29)</f>
        <v>293.69474517575821</v>
      </c>
      <c r="S30" s="34">
        <f>AVERAGE(S9:S29)</f>
        <v>1.3175619047619047</v>
      </c>
    </row>
    <row r="31" spans="2:19" s="5" customFormat="1">
      <c r="B31" s="33" t="s">
        <v>12</v>
      </c>
      <c r="C31" s="32">
        <f t="shared" ref="C31:S31" si="4">MAX(C9:C29)</f>
        <v>300</v>
      </c>
      <c r="D31" s="31">
        <f t="shared" si="4"/>
        <v>325</v>
      </c>
      <c r="E31" s="30">
        <f t="shared" si="4"/>
        <v>312.5</v>
      </c>
      <c r="F31" s="32">
        <f t="shared" si="4"/>
        <v>300</v>
      </c>
      <c r="G31" s="31">
        <f t="shared" si="4"/>
        <v>325</v>
      </c>
      <c r="H31" s="30">
        <f t="shared" si="4"/>
        <v>312.5</v>
      </c>
      <c r="I31" s="32">
        <f t="shared" si="4"/>
        <v>310</v>
      </c>
      <c r="J31" s="31">
        <f t="shared" si="4"/>
        <v>320</v>
      </c>
      <c r="K31" s="30">
        <f t="shared" si="4"/>
        <v>315</v>
      </c>
      <c r="L31" s="29">
        <f t="shared" si="4"/>
        <v>325</v>
      </c>
      <c r="M31" s="28">
        <f t="shared" si="4"/>
        <v>1.3373999999999999</v>
      </c>
      <c r="N31" s="27">
        <f t="shared" si="4"/>
        <v>1.1152</v>
      </c>
      <c r="O31" s="26">
        <f t="shared" si="4"/>
        <v>106.5</v>
      </c>
      <c r="P31" s="25">
        <f t="shared" si="4"/>
        <v>250.64</v>
      </c>
      <c r="Q31" s="25">
        <f t="shared" si="4"/>
        <v>250.31</v>
      </c>
      <c r="R31" s="25">
        <f t="shared" si="4"/>
        <v>295.85798816568047</v>
      </c>
      <c r="S31" s="24">
        <f t="shared" si="4"/>
        <v>1.3387</v>
      </c>
    </row>
    <row r="32" spans="2:19" s="5" customFormat="1" ht="13.5" thickBot="1">
      <c r="B32" s="23" t="s">
        <v>13</v>
      </c>
      <c r="C32" s="22">
        <f t="shared" ref="C32:S32" si="5">MIN(C9:C29)</f>
        <v>300</v>
      </c>
      <c r="D32" s="21">
        <f t="shared" si="5"/>
        <v>325</v>
      </c>
      <c r="E32" s="20">
        <f t="shared" si="5"/>
        <v>312.5</v>
      </c>
      <c r="F32" s="22">
        <f t="shared" si="5"/>
        <v>300</v>
      </c>
      <c r="G32" s="21">
        <f t="shared" si="5"/>
        <v>325</v>
      </c>
      <c r="H32" s="20">
        <f t="shared" si="5"/>
        <v>312.5</v>
      </c>
      <c r="I32" s="22">
        <f t="shared" si="5"/>
        <v>310</v>
      </c>
      <c r="J32" s="21">
        <f t="shared" si="5"/>
        <v>320</v>
      </c>
      <c r="K32" s="20">
        <f t="shared" si="5"/>
        <v>315</v>
      </c>
      <c r="L32" s="19">
        <f t="shared" si="5"/>
        <v>325</v>
      </c>
      <c r="M32" s="18">
        <f t="shared" si="5"/>
        <v>1.2967</v>
      </c>
      <c r="N32" s="17">
        <f t="shared" si="5"/>
        <v>1.0985</v>
      </c>
      <c r="O32" s="16">
        <f t="shared" si="5"/>
        <v>100.43</v>
      </c>
      <c r="P32" s="15">
        <f t="shared" si="5"/>
        <v>243.01</v>
      </c>
      <c r="Q32" s="15">
        <f t="shared" si="5"/>
        <v>242.77</v>
      </c>
      <c r="R32" s="15">
        <f t="shared" si="5"/>
        <v>291.42754662840747</v>
      </c>
      <c r="S32" s="14">
        <f t="shared" si="5"/>
        <v>1.2984</v>
      </c>
    </row>
    <row r="34" spans="2:14">
      <c r="B34" s="7" t="s">
        <v>14</v>
      </c>
      <c r="C34" s="9"/>
      <c r="D34" s="9"/>
      <c r="E34" s="8"/>
      <c r="F34" s="9"/>
      <c r="G34" s="9"/>
      <c r="H34" s="8"/>
      <c r="I34" s="9"/>
      <c r="J34" s="9"/>
      <c r="K34" s="8"/>
      <c r="L34" s="9"/>
      <c r="M34" s="9"/>
      <c r="N34" s="8"/>
    </row>
    <row r="35" spans="2:14">
      <c r="B35" s="7" t="s">
        <v>15</v>
      </c>
      <c r="C35" s="9"/>
      <c r="D35" s="9"/>
      <c r="E35" s="8"/>
      <c r="F35" s="9"/>
      <c r="G35" s="9"/>
      <c r="H35" s="8"/>
      <c r="I35" s="9"/>
      <c r="J35" s="9"/>
      <c r="K35" s="8"/>
      <c r="L35" s="9"/>
      <c r="M35" s="9"/>
      <c r="N35" s="8"/>
    </row>
  </sheetData>
  <mergeCells count="7">
    <mergeCell ref="P7:Q7"/>
    <mergeCell ref="S7:S8"/>
    <mergeCell ref="C7:E7"/>
    <mergeCell ref="F7:H7"/>
    <mergeCell ref="I7:K7"/>
    <mergeCell ref="L7:L8"/>
    <mergeCell ref="M7:O7"/>
  </mergeCells>
  <phoneticPr fontId="7" type="noConversion"/>
  <printOptions horizontalCentered="1" verticalCentered="1" gridLines="1" gridLinesSet="0"/>
  <pageMargins left="0.19685039370078741" right="0.19685039370078741" top="0.98425196850393704" bottom="0.98425196850393704" header="0.51181102362204722" footer="0.51181102362204722"/>
  <pageSetup paperSize="9" scale="96" orientation="landscape" horizontalDpi="204" verticalDpi="196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14</vt:i4>
      </vt:variant>
    </vt:vector>
  </HeadingPairs>
  <TitlesOfParts>
    <vt:vector size="14" baseType="lpstr">
      <vt:lpstr>Copper</vt:lpstr>
      <vt:lpstr>Aluminium Alloy</vt:lpstr>
      <vt:lpstr>NA Alloy</vt:lpstr>
      <vt:lpstr>Primary Aluminium</vt:lpstr>
      <vt:lpstr>Zinc</vt:lpstr>
      <vt:lpstr>Lead</vt:lpstr>
      <vt:lpstr>Tin</vt:lpstr>
      <vt:lpstr>Nickel</vt:lpstr>
      <vt:lpstr>Global Steel</vt:lpstr>
      <vt:lpstr>Cobalt</vt:lpstr>
      <vt:lpstr>Molybdenum</vt:lpstr>
      <vt:lpstr>ABR</vt:lpstr>
      <vt:lpstr>ABR Avg</vt:lpstr>
      <vt:lpstr>Averages Inc. Euro Eq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LMEprice Averages Export for Global Steel</dc:title>
  <dc:creator>kiran.kaur</dc:creator>
  <cp:lastModifiedBy>김은희</cp:lastModifiedBy>
  <cp:lastPrinted>2011-08-25T10:07:39Z</cp:lastPrinted>
  <dcterms:created xsi:type="dcterms:W3CDTF">2012-05-31T12:49:12Z</dcterms:created>
  <dcterms:modified xsi:type="dcterms:W3CDTF">2016-08-01T23:59:25Z</dcterms:modified>
</cp:coreProperties>
</file>